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ветлана\Desktop\"/>
    </mc:Choice>
  </mc:AlternateContent>
  <bookViews>
    <workbookView xWindow="0" yWindow="0" windowWidth="28695" windowHeight="12360" firstSheet="8" activeTab="10"/>
  </bookViews>
  <sheets>
    <sheet name="Функционирование и развитие сис" sheetId="2" r:id="rId1"/>
    <sheet name="Культура" sheetId="3" r:id="rId2"/>
    <sheet name="Развитие физической культуры" sheetId="4" r:id="rId3"/>
    <sheet name="Молодежная и семейная политика" sheetId="5" r:id="rId4"/>
    <sheet name="Развитие сельского хозяйства, м" sheetId="6" r:id="rId5"/>
    <sheet name="Инфраструктура Добрянского райо" sheetId="11" r:id="rId6"/>
    <sheet name="Управление земельными ресурсами" sheetId="10" r:id="rId7"/>
    <sheet name="Обеспечение общественной безопа" sheetId="7" r:id="rId8"/>
    <sheet name="Совершенствование системы муниц" sheetId="8" r:id="rId9"/>
    <sheet name="Управление муниципальными финан" sheetId="12" r:id="rId10"/>
    <sheet name="Гармонизация межнациональных и " sheetId="9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8" l="1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6" i="8"/>
  <c r="I39" i="11" l="1"/>
  <c r="J39" i="11"/>
  <c r="H50" i="11"/>
  <c r="G50" i="11"/>
  <c r="E50" i="11"/>
  <c r="D50" i="11"/>
  <c r="H46" i="11"/>
  <c r="G46" i="11"/>
  <c r="E46" i="11"/>
  <c r="D46" i="11"/>
  <c r="F39" i="11"/>
  <c r="D43" i="11"/>
  <c r="F37" i="11"/>
  <c r="F38" i="11"/>
  <c r="J37" i="11"/>
  <c r="J38" i="11"/>
  <c r="I37" i="11"/>
  <c r="I38" i="11"/>
  <c r="H51" i="11" l="1"/>
  <c r="J8" i="11" l="1"/>
  <c r="J7" i="11"/>
  <c r="I8" i="11"/>
  <c r="H48" i="11"/>
  <c r="G48" i="11"/>
  <c r="H47" i="11"/>
  <c r="G47" i="11"/>
  <c r="H45" i="11"/>
  <c r="G45" i="11"/>
  <c r="H65" i="2"/>
  <c r="G65" i="2"/>
  <c r="H63" i="2"/>
  <c r="G63" i="2"/>
  <c r="H61" i="2"/>
  <c r="G61" i="2"/>
  <c r="E65" i="2"/>
  <c r="E63" i="2"/>
  <c r="E61" i="2"/>
  <c r="D65" i="2"/>
  <c r="D63" i="2"/>
  <c r="D61" i="2"/>
  <c r="H34" i="10" l="1"/>
  <c r="G34" i="10"/>
  <c r="J34" i="10" s="1"/>
  <c r="E34" i="10"/>
  <c r="D34" i="10"/>
  <c r="H33" i="10"/>
  <c r="G33" i="10"/>
  <c r="J33" i="10" s="1"/>
  <c r="E33" i="10"/>
  <c r="D33" i="10"/>
  <c r="F33" i="10" s="1"/>
  <c r="I33" i="10"/>
  <c r="H32" i="10"/>
  <c r="G32" i="10"/>
  <c r="E32" i="10"/>
  <c r="D32" i="10"/>
  <c r="J26" i="10"/>
  <c r="I26" i="10"/>
  <c r="F2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7" i="10"/>
  <c r="I28" i="10"/>
  <c r="I29" i="10"/>
  <c r="I30" i="10"/>
  <c r="I31" i="10"/>
  <c r="I6" i="10"/>
  <c r="J7" i="10"/>
  <c r="J8" i="10"/>
  <c r="J9" i="10"/>
  <c r="J10" i="10"/>
  <c r="J11" i="10"/>
  <c r="J12" i="10"/>
  <c r="J13" i="10"/>
  <c r="J15" i="10"/>
  <c r="J17" i="10"/>
  <c r="J18" i="10"/>
  <c r="J19" i="10"/>
  <c r="J20" i="10"/>
  <c r="J21" i="10"/>
  <c r="J22" i="10"/>
  <c r="J23" i="10"/>
  <c r="J24" i="10"/>
  <c r="J25" i="10"/>
  <c r="J27" i="10"/>
  <c r="J28" i="10"/>
  <c r="J29" i="10"/>
  <c r="J30" i="10"/>
  <c r="J31" i="10"/>
  <c r="F34" i="10" l="1"/>
  <c r="I34" i="10"/>
  <c r="I7" i="11"/>
  <c r="I30" i="11"/>
  <c r="J30" i="11"/>
  <c r="J22" i="11"/>
  <c r="I22" i="11"/>
  <c r="I51" i="11"/>
  <c r="G51" i="11"/>
  <c r="E51" i="11"/>
  <c r="D51" i="11"/>
  <c r="J51" i="11"/>
  <c r="I48" i="11"/>
  <c r="E48" i="11"/>
  <c r="D48" i="11"/>
  <c r="E47" i="11"/>
  <c r="F46" i="11"/>
  <c r="D47" i="11"/>
  <c r="I47" i="11"/>
  <c r="J45" i="11"/>
  <c r="E45" i="11"/>
  <c r="D45" i="11"/>
  <c r="H44" i="11"/>
  <c r="G44" i="11"/>
  <c r="J44" i="11" s="1"/>
  <c r="E44" i="11"/>
  <c r="F44" i="11" s="1"/>
  <c r="D44" i="11"/>
  <c r="F30" i="11"/>
  <c r="I14" i="11"/>
  <c r="F14" i="11"/>
  <c r="F7" i="11"/>
  <c r="F8" i="11"/>
  <c r="F22" i="11"/>
  <c r="F34" i="11"/>
  <c r="I34" i="11"/>
  <c r="H43" i="11"/>
  <c r="G43" i="11"/>
  <c r="E43" i="11"/>
  <c r="J40" i="11"/>
  <c r="J41" i="11"/>
  <c r="J42" i="11"/>
  <c r="I40" i="11"/>
  <c r="I41" i="11"/>
  <c r="I42" i="11"/>
  <c r="F40" i="11"/>
  <c r="F41" i="11"/>
  <c r="F42" i="11"/>
  <c r="I44" i="11" l="1"/>
  <c r="J48" i="11"/>
  <c r="I46" i="11"/>
  <c r="J46" i="11"/>
  <c r="I45" i="11"/>
  <c r="I50" i="11"/>
  <c r="J50" i="11"/>
  <c r="F50" i="11"/>
  <c r="F51" i="11"/>
  <c r="F48" i="11"/>
  <c r="F47" i="11"/>
  <c r="F45" i="11"/>
  <c r="F9" i="11"/>
  <c r="F10" i="11"/>
  <c r="F11" i="11"/>
  <c r="F12" i="11"/>
  <c r="F13" i="11"/>
  <c r="F15" i="11"/>
  <c r="F16" i="11"/>
  <c r="F17" i="11"/>
  <c r="F18" i="11"/>
  <c r="F19" i="11"/>
  <c r="F20" i="11"/>
  <c r="F21" i="11"/>
  <c r="F23" i="11"/>
  <c r="F24" i="11"/>
  <c r="F25" i="11"/>
  <c r="F26" i="11"/>
  <c r="F27" i="11"/>
  <c r="F28" i="11"/>
  <c r="F29" i="11"/>
  <c r="F31" i="11"/>
  <c r="F32" i="11"/>
  <c r="F33" i="11"/>
  <c r="F35" i="11"/>
  <c r="F36" i="11"/>
  <c r="F6" i="11"/>
  <c r="I9" i="11"/>
  <c r="I10" i="11"/>
  <c r="I11" i="11"/>
  <c r="I12" i="11"/>
  <c r="I13" i="11"/>
  <c r="I15" i="11"/>
  <c r="I16" i="11"/>
  <c r="I17" i="11"/>
  <c r="I18" i="11"/>
  <c r="I19" i="11"/>
  <c r="I20" i="11"/>
  <c r="I21" i="11"/>
  <c r="I23" i="11"/>
  <c r="I24" i="11"/>
  <c r="I25" i="11"/>
  <c r="I26" i="11"/>
  <c r="I27" i="11"/>
  <c r="I28" i="11"/>
  <c r="I29" i="11"/>
  <c r="I31" i="11"/>
  <c r="I32" i="11"/>
  <c r="I33" i="11"/>
  <c r="I35" i="11"/>
  <c r="I36" i="11"/>
  <c r="I6" i="11"/>
  <c r="J9" i="11"/>
  <c r="J11" i="11"/>
  <c r="J12" i="11"/>
  <c r="J13" i="11"/>
  <c r="J16" i="11"/>
  <c r="J17" i="11"/>
  <c r="J18" i="11"/>
  <c r="J19" i="11"/>
  <c r="J20" i="11"/>
  <c r="J21" i="11"/>
  <c r="J23" i="11"/>
  <c r="J25" i="11"/>
  <c r="J26" i="11"/>
  <c r="J27" i="11"/>
  <c r="J28" i="11"/>
  <c r="J29" i="11"/>
  <c r="J31" i="11"/>
  <c r="J32" i="11"/>
  <c r="J33" i="11"/>
  <c r="J35" i="11"/>
  <c r="J36" i="11"/>
  <c r="F43" i="11"/>
  <c r="I43" i="11" l="1"/>
  <c r="J6" i="11"/>
  <c r="I8" i="12"/>
  <c r="I9" i="12"/>
  <c r="I10" i="12"/>
  <c r="I11" i="12"/>
  <c r="I12" i="12"/>
  <c r="I13" i="12"/>
  <c r="I14" i="12"/>
  <c r="I15" i="12"/>
  <c r="I16" i="12"/>
  <c r="I17" i="12"/>
  <c r="I7" i="12"/>
  <c r="J8" i="12"/>
  <c r="J9" i="12"/>
  <c r="J10" i="12"/>
  <c r="J12" i="12"/>
  <c r="J13" i="12"/>
  <c r="J14" i="12"/>
  <c r="J15" i="12"/>
  <c r="J16" i="12"/>
  <c r="J17" i="12"/>
  <c r="H17" i="12"/>
  <c r="G17" i="12"/>
  <c r="E17" i="12"/>
  <c r="F17" i="12" s="1"/>
  <c r="D17" i="12"/>
  <c r="F16" i="12"/>
  <c r="F15" i="12"/>
  <c r="F14" i="12"/>
  <c r="F13" i="12"/>
  <c r="F12" i="12"/>
  <c r="F11" i="12"/>
  <c r="F10" i="12"/>
  <c r="F9" i="12"/>
  <c r="F8" i="12"/>
  <c r="F7" i="12"/>
  <c r="J43" i="11" l="1"/>
  <c r="F31" i="10" l="1"/>
  <c r="F30" i="10"/>
  <c r="F29" i="10"/>
  <c r="F28" i="10"/>
  <c r="F27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J6" i="10"/>
  <c r="F6" i="10"/>
  <c r="I32" i="10" l="1"/>
  <c r="J32" i="10"/>
  <c r="F32" i="10"/>
  <c r="H40" i="7"/>
  <c r="G40" i="7"/>
  <c r="E40" i="7"/>
  <c r="D40" i="7"/>
  <c r="H39" i="7"/>
  <c r="G39" i="7"/>
  <c r="J39" i="7"/>
  <c r="J40" i="7"/>
  <c r="I39" i="7"/>
  <c r="I40" i="7"/>
  <c r="F39" i="7"/>
  <c r="F40" i="7"/>
  <c r="E39" i="7"/>
  <c r="D39" i="7"/>
  <c r="H38" i="7"/>
  <c r="G38" i="7"/>
  <c r="J38" i="7" s="1"/>
  <c r="E38" i="7"/>
  <c r="D38" i="7"/>
  <c r="H37" i="7"/>
  <c r="G37" i="7"/>
  <c r="J37" i="7" s="1"/>
  <c r="E37" i="7"/>
  <c r="D37" i="7"/>
  <c r="I38" i="7"/>
  <c r="F38" i="7"/>
  <c r="I37" i="7"/>
  <c r="F37" i="7"/>
  <c r="H33" i="7"/>
  <c r="G33" i="7"/>
  <c r="E35" i="7"/>
  <c r="E34" i="7"/>
  <c r="E33" i="7"/>
  <c r="H35" i="7"/>
  <c r="G35" i="7"/>
  <c r="H34" i="7"/>
  <c r="G34" i="7"/>
  <c r="D33" i="7"/>
  <c r="D34" i="7"/>
  <c r="J30" i="7"/>
  <c r="J31" i="7"/>
  <c r="J32" i="7"/>
  <c r="J27" i="7"/>
  <c r="I32" i="7"/>
  <c r="I31" i="7"/>
  <c r="I30" i="7"/>
  <c r="I29" i="7"/>
  <c r="I28" i="7"/>
  <c r="I27" i="7"/>
  <c r="F32" i="7"/>
  <c r="J24" i="7"/>
  <c r="I24" i="7"/>
  <c r="F24" i="7"/>
  <c r="J23" i="7"/>
  <c r="I25" i="7"/>
  <c r="I23" i="7"/>
  <c r="F25" i="7"/>
  <c r="F23" i="7"/>
  <c r="I19" i="7"/>
  <c r="I20" i="7"/>
  <c r="I21" i="7"/>
  <c r="I18" i="7"/>
  <c r="J19" i="7"/>
  <c r="J20" i="7"/>
  <c r="F19" i="7"/>
  <c r="F20" i="7"/>
  <c r="F21" i="7"/>
  <c r="J14" i="7"/>
  <c r="J12" i="7"/>
  <c r="I13" i="7"/>
  <c r="I14" i="7"/>
  <c r="I15" i="7"/>
  <c r="I16" i="7"/>
  <c r="F14" i="7"/>
  <c r="F15" i="7"/>
  <c r="F16" i="7"/>
  <c r="F13" i="7"/>
  <c r="I12" i="7"/>
  <c r="F12" i="7"/>
  <c r="F8" i="7"/>
  <c r="F9" i="7"/>
  <c r="F10" i="7"/>
  <c r="F7" i="7"/>
  <c r="J8" i="7"/>
  <c r="J9" i="7"/>
  <c r="J10" i="7"/>
  <c r="J7" i="7"/>
  <c r="I8" i="7"/>
  <c r="I9" i="7"/>
  <c r="I10" i="7"/>
  <c r="I7" i="7"/>
  <c r="D35" i="7"/>
  <c r="J25" i="8"/>
  <c r="H26" i="8"/>
  <c r="G26" i="8"/>
  <c r="H25" i="8"/>
  <c r="G25" i="8"/>
  <c r="E26" i="8"/>
  <c r="E25" i="8"/>
  <c r="F25" i="8" s="1"/>
  <c r="D26" i="8"/>
  <c r="D25" i="8"/>
  <c r="J26" i="8"/>
  <c r="I26" i="8"/>
  <c r="F26" i="8"/>
  <c r="I25" i="8"/>
  <c r="J10" i="8"/>
  <c r="F10" i="8"/>
  <c r="J8" i="8"/>
  <c r="F8" i="8"/>
  <c r="J9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11" i="9"/>
  <c r="H11" i="9"/>
  <c r="G11" i="9"/>
  <c r="H10" i="9"/>
  <c r="G10" i="9"/>
  <c r="I10" i="9" s="1"/>
  <c r="E11" i="9"/>
  <c r="F11" i="9" s="1"/>
  <c r="E10" i="9"/>
  <c r="D11" i="9"/>
  <c r="D10" i="9"/>
  <c r="J8" i="9"/>
  <c r="I8" i="9"/>
  <c r="F8" i="9"/>
  <c r="H9" i="9"/>
  <c r="G9" i="9"/>
  <c r="E9" i="9"/>
  <c r="D9" i="9"/>
  <c r="I7" i="9"/>
  <c r="I6" i="9"/>
  <c r="J35" i="7" l="1"/>
  <c r="I34" i="7"/>
  <c r="I35" i="7"/>
  <c r="J34" i="7"/>
  <c r="F34" i="7"/>
  <c r="F35" i="7"/>
  <c r="I9" i="9"/>
  <c r="I11" i="9"/>
  <c r="F10" i="9"/>
  <c r="F9" i="9"/>
  <c r="F7" i="9"/>
  <c r="F6" i="9"/>
  <c r="H24" i="8"/>
  <c r="I24" i="8" s="1"/>
  <c r="G24" i="8"/>
  <c r="E24" i="8"/>
  <c r="D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9" i="8"/>
  <c r="F7" i="8"/>
  <c r="F6" i="8"/>
  <c r="F31" i="7"/>
  <c r="F30" i="7"/>
  <c r="F29" i="7"/>
  <c r="F28" i="7"/>
  <c r="F27" i="7"/>
  <c r="F18" i="7"/>
  <c r="I33" i="7" l="1"/>
  <c r="J33" i="7"/>
  <c r="F33" i="7"/>
  <c r="J24" i="8"/>
  <c r="F24" i="8"/>
  <c r="H30" i="6"/>
  <c r="J30" i="6" s="1"/>
  <c r="G30" i="6"/>
  <c r="D30" i="6"/>
  <c r="E30" i="6"/>
  <c r="J31" i="6"/>
  <c r="I31" i="6"/>
  <c r="I32" i="6"/>
  <c r="H32" i="6"/>
  <c r="H31" i="6"/>
  <c r="H29" i="6"/>
  <c r="H28" i="6"/>
  <c r="G32" i="6"/>
  <c r="G31" i="6"/>
  <c r="G29" i="6"/>
  <c r="J29" i="6" s="1"/>
  <c r="G28" i="6"/>
  <c r="J28" i="6" s="1"/>
  <c r="E32" i="6"/>
  <c r="F32" i="6" s="1"/>
  <c r="D32" i="6"/>
  <c r="E31" i="6"/>
  <c r="E29" i="6"/>
  <c r="E28" i="6"/>
  <c r="I21" i="6"/>
  <c r="I22" i="6"/>
  <c r="J21" i="6"/>
  <c r="J22" i="6"/>
  <c r="F22" i="6"/>
  <c r="F21" i="6"/>
  <c r="F31" i="6"/>
  <c r="F28" i="6"/>
  <c r="D31" i="6"/>
  <c r="F29" i="6"/>
  <c r="D29" i="6"/>
  <c r="D28" i="6"/>
  <c r="H27" i="6"/>
  <c r="G27" i="6"/>
  <c r="E27" i="6"/>
  <c r="D27" i="6"/>
  <c r="F12" i="6"/>
  <c r="J12" i="6"/>
  <c r="I12" i="6"/>
  <c r="J25" i="6"/>
  <c r="J24" i="6"/>
  <c r="J19" i="6"/>
  <c r="J20" i="6"/>
  <c r="J16" i="6"/>
  <c r="J9" i="6"/>
  <c r="J10" i="6"/>
  <c r="J11" i="6"/>
  <c r="J14" i="6"/>
  <c r="J7" i="6"/>
  <c r="I25" i="6"/>
  <c r="I26" i="6"/>
  <c r="I24" i="6"/>
  <c r="I17" i="6"/>
  <c r="I18" i="6"/>
  <c r="I19" i="6"/>
  <c r="I20" i="6"/>
  <c r="I16" i="6"/>
  <c r="I8" i="6"/>
  <c r="I9" i="6"/>
  <c r="I10" i="6"/>
  <c r="I11" i="6"/>
  <c r="I13" i="6"/>
  <c r="I14" i="6"/>
  <c r="I7" i="6"/>
  <c r="I29" i="6" l="1"/>
  <c r="I28" i="6"/>
  <c r="I30" i="6"/>
  <c r="F30" i="6"/>
  <c r="F26" i="6"/>
  <c r="F25" i="6"/>
  <c r="F24" i="6"/>
  <c r="F20" i="6"/>
  <c r="F19" i="6"/>
  <c r="F18" i="6"/>
  <c r="F17" i="6"/>
  <c r="F16" i="6"/>
  <c r="F14" i="6"/>
  <c r="F13" i="6"/>
  <c r="F11" i="6"/>
  <c r="F10" i="6"/>
  <c r="F9" i="6"/>
  <c r="F8" i="6"/>
  <c r="F7" i="6"/>
  <c r="J27" i="6" l="1"/>
  <c r="I27" i="6"/>
  <c r="F27" i="6"/>
  <c r="H18" i="5" l="1"/>
  <c r="G18" i="5"/>
  <c r="J18" i="5" s="1"/>
  <c r="E18" i="5"/>
  <c r="D18" i="5"/>
  <c r="F18" i="5" s="1"/>
  <c r="H17" i="5"/>
  <c r="H16" i="5"/>
  <c r="I16" i="5" s="1"/>
  <c r="H15" i="5"/>
  <c r="G17" i="5"/>
  <c r="G16" i="5"/>
  <c r="G15" i="5"/>
  <c r="E15" i="5"/>
  <c r="E16" i="5"/>
  <c r="E17" i="5"/>
  <c r="D17" i="5"/>
  <c r="D16" i="5"/>
  <c r="D15" i="5"/>
  <c r="F15" i="5" s="1"/>
  <c r="H14" i="5"/>
  <c r="G14" i="5"/>
  <c r="E14" i="5"/>
  <c r="D14" i="5"/>
  <c r="J12" i="5"/>
  <c r="J13" i="5"/>
  <c r="I13" i="5"/>
  <c r="F13" i="5"/>
  <c r="I12" i="5"/>
  <c r="F12" i="5"/>
  <c r="J11" i="5"/>
  <c r="I11" i="5"/>
  <c r="F11" i="5"/>
  <c r="J10" i="5"/>
  <c r="I10" i="5"/>
  <c r="F10" i="5"/>
  <c r="J9" i="5"/>
  <c r="I9" i="5"/>
  <c r="F9" i="5"/>
  <c r="J8" i="5"/>
  <c r="I8" i="5"/>
  <c r="F8" i="5"/>
  <c r="J7" i="5"/>
  <c r="I7" i="5"/>
  <c r="F7" i="5"/>
  <c r="J6" i="5"/>
  <c r="I6" i="5"/>
  <c r="F6" i="5"/>
  <c r="I18" i="5" l="1"/>
  <c r="I15" i="5"/>
  <c r="F17" i="5"/>
  <c r="F16" i="5"/>
  <c r="J16" i="5"/>
  <c r="J17" i="5"/>
  <c r="J14" i="5"/>
  <c r="F14" i="5"/>
  <c r="I14" i="5"/>
  <c r="I17" i="5"/>
  <c r="J20" i="3"/>
  <c r="J13" i="4"/>
  <c r="F12" i="4"/>
  <c r="H15" i="4"/>
  <c r="G15" i="4"/>
  <c r="I15" i="4" s="1"/>
  <c r="E15" i="4"/>
  <c r="D15" i="4"/>
  <c r="H13" i="4"/>
  <c r="G13" i="4"/>
  <c r="I12" i="4"/>
  <c r="E13" i="4"/>
  <c r="D13" i="4"/>
  <c r="H14" i="4"/>
  <c r="G14" i="4"/>
  <c r="I14" i="4" s="1"/>
  <c r="E14" i="4"/>
  <c r="D14" i="4"/>
  <c r="J11" i="4"/>
  <c r="I11" i="4"/>
  <c r="F11" i="4"/>
  <c r="J10" i="4"/>
  <c r="I10" i="4"/>
  <c r="F10" i="4"/>
  <c r="J9" i="4"/>
  <c r="I9" i="4"/>
  <c r="F9" i="4"/>
  <c r="J8" i="4"/>
  <c r="I8" i="4"/>
  <c r="F8" i="4"/>
  <c r="J7" i="4"/>
  <c r="I7" i="4"/>
  <c r="F7" i="4"/>
  <c r="J6" i="4"/>
  <c r="I6" i="4"/>
  <c r="F6" i="4"/>
  <c r="J22" i="3"/>
  <c r="J23" i="3"/>
  <c r="J21" i="3"/>
  <c r="H23" i="3"/>
  <c r="G23" i="3"/>
  <c r="E23" i="3"/>
  <c r="D23" i="3"/>
  <c r="H22" i="3"/>
  <c r="G22" i="3"/>
  <c r="I22" i="3" s="1"/>
  <c r="E22" i="3"/>
  <c r="F22" i="3" s="1"/>
  <c r="D22" i="3"/>
  <c r="H21" i="3"/>
  <c r="G21" i="3"/>
  <c r="I21" i="3" s="1"/>
  <c r="E21" i="3"/>
  <c r="D21" i="3"/>
  <c r="I23" i="3"/>
  <c r="F23" i="3"/>
  <c r="F21" i="3"/>
  <c r="I19" i="3"/>
  <c r="D20" i="3"/>
  <c r="F19" i="3"/>
  <c r="H20" i="3"/>
  <c r="G20" i="3"/>
  <c r="E20" i="3"/>
  <c r="F20" i="3" s="1"/>
  <c r="I18" i="3"/>
  <c r="F18" i="3"/>
  <c r="J7" i="3"/>
  <c r="J8" i="3"/>
  <c r="J9" i="3"/>
  <c r="J10" i="3"/>
  <c r="J11" i="3"/>
  <c r="J12" i="3"/>
  <c r="J13" i="3"/>
  <c r="J14" i="3"/>
  <c r="J15" i="3"/>
  <c r="J16" i="3"/>
  <c r="J17" i="3"/>
  <c r="J6" i="3"/>
  <c r="I7" i="3"/>
  <c r="I8" i="3"/>
  <c r="I9" i="3"/>
  <c r="I10" i="3"/>
  <c r="I11" i="3"/>
  <c r="I12" i="3"/>
  <c r="I13" i="3"/>
  <c r="I14" i="3"/>
  <c r="I15" i="3"/>
  <c r="I16" i="3"/>
  <c r="I17" i="3"/>
  <c r="I20" i="3"/>
  <c r="I6" i="3"/>
  <c r="F7" i="3"/>
  <c r="F8" i="3"/>
  <c r="F9" i="3"/>
  <c r="F10" i="3"/>
  <c r="F11" i="3"/>
  <c r="F12" i="3"/>
  <c r="F13" i="3"/>
  <c r="F14" i="3"/>
  <c r="F15" i="3"/>
  <c r="F16" i="3"/>
  <c r="F17" i="3"/>
  <c r="F6" i="3"/>
  <c r="I13" i="4" l="1"/>
  <c r="F15" i="4"/>
  <c r="J14" i="4"/>
  <c r="J15" i="4"/>
  <c r="F13" i="4"/>
  <c r="F14" i="4"/>
  <c r="E64" i="2"/>
  <c r="F64" i="2" s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62" i="2"/>
  <c r="I64" i="2"/>
  <c r="I6" i="2"/>
  <c r="H64" i="2"/>
  <c r="G64" i="2"/>
  <c r="D64" i="2"/>
  <c r="F65" i="2" l="1"/>
  <c r="F63" i="2"/>
  <c r="I63" i="2"/>
  <c r="I65" i="2"/>
  <c r="H60" i="2"/>
  <c r="E60" i="2"/>
  <c r="G60" i="2"/>
  <c r="D60" i="2"/>
  <c r="E59" i="2"/>
  <c r="F59" i="2" s="1"/>
  <c r="H58" i="2"/>
  <c r="G58" i="2"/>
  <c r="J11" i="2"/>
  <c r="J7" i="2"/>
  <c r="E58" i="2"/>
  <c r="D58" i="2"/>
  <c r="F57" i="2"/>
  <c r="F55" i="2"/>
  <c r="F56" i="2"/>
  <c r="G59" i="2"/>
  <c r="H59" i="2"/>
  <c r="D59" i="2"/>
  <c r="F54" i="2"/>
  <c r="F18" i="2"/>
  <c r="F53" i="2"/>
  <c r="F11" i="2"/>
  <c r="F52" i="2"/>
  <c r="F50" i="2"/>
  <c r="F49" i="2"/>
  <c r="F7" i="2"/>
  <c r="F8" i="2"/>
  <c r="F9" i="2"/>
  <c r="F10" i="2"/>
  <c r="F12" i="2"/>
  <c r="F13" i="2"/>
  <c r="F14" i="2"/>
  <c r="F15" i="2"/>
  <c r="F16" i="2"/>
  <c r="F17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51" i="2"/>
  <c r="F6" i="2"/>
  <c r="I59" i="2" l="1"/>
  <c r="F60" i="2"/>
  <c r="I61" i="2"/>
  <c r="I60" i="2"/>
  <c r="I58" i="2"/>
  <c r="F61" i="2"/>
  <c r="J8" i="2" l="1"/>
  <c r="J9" i="2"/>
  <c r="J12" i="2"/>
  <c r="J13" i="2"/>
  <c r="J14" i="2"/>
  <c r="J15" i="2"/>
  <c r="J16" i="2"/>
  <c r="J17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59" i="2" s="1"/>
  <c r="J34" i="2"/>
  <c r="J60" i="2" s="1"/>
  <c r="J35" i="2"/>
  <c r="J61" i="2" s="1"/>
  <c r="J36" i="2"/>
  <c r="J63" i="2" s="1"/>
  <c r="J37" i="2"/>
  <c r="J64" i="2" s="1"/>
  <c r="J38" i="2"/>
  <c r="J65" i="2" s="1"/>
  <c r="J39" i="2"/>
  <c r="J40" i="2"/>
  <c r="J41" i="2"/>
  <c r="J42" i="2"/>
  <c r="J45" i="2"/>
  <c r="J46" i="2"/>
  <c r="J47" i="2"/>
  <c r="J48" i="2"/>
  <c r="J58" i="2" l="1"/>
  <c r="F58" i="2"/>
</calcChain>
</file>

<file path=xl/sharedStrings.xml><?xml version="1.0" encoding="utf-8"?>
<sst xmlns="http://schemas.openxmlformats.org/spreadsheetml/2006/main" count="835" uniqueCount="281">
  <si>
    <t>Наименование расходов</t>
  </si>
  <si>
    <t>Предоставление муниципальной услуги по общедоступному, бесплатному дошкольному образованию в дошкольных учреждениях</t>
  </si>
  <si>
    <t>Организация и проведение чествования образовательных учреждений к юбилейным датам</t>
  </si>
  <si>
    <t>Субсидии бюджетным и автономным учреждениям района на реализацию отдельных мероприятий муниципальных программ Добрянского муниципального района.</t>
  </si>
  <si>
    <t>Ремонт здания детского сада № 7 по адресу: Пермский край, п. Полазна, ул. 50 лет Октября, д.11</t>
  </si>
  <si>
    <t>Финансовое обеспечение мероприятий федеральной целевой программы развития образования на 2011-2015гг.</t>
  </si>
  <si>
    <t>Предоставление социальных гарантий и льгот педагогическим работникам муниципальных образовательных организаций</t>
  </si>
  <si>
    <t>Предоставление муниципальной  услуги по общедоступному, бесплатному  начальному, основному общему, основному общему среднему (полному) образованию в городской и сельской местности</t>
  </si>
  <si>
    <t>Предоставление муниципальной услуги по обеспечению дополнительного образования детям в учреждениях общей направленности</t>
  </si>
  <si>
    <t>Развитие детского технического творчества в Добрянском муниципальном районе</t>
  </si>
  <si>
    <t>Предоставление муниципальной услуги по дополнительному образованию музыкальной направленности</t>
  </si>
  <si>
    <t>Приобретение школьных автобусов</t>
  </si>
  <si>
    <t>Предоставление государственных гарантий на получение общедоступного бесплатного дошкольного, начального общего, основного общего, среднего общего образования, а также дополнительного образования в общеобразовательных организациях</t>
  </si>
  <si>
    <t>Выплата ежемесячного денежного вознаграждения за классное руководство в муниципальных образовательных организациях Пермского края</t>
  </si>
  <si>
    <t>Реализация мероприятий по стимулированию педагогических работников по результатам обучения школьников</t>
  </si>
  <si>
    <t>Предоставление муниципальной услуги по обеспечению оздоровления и отдыха в каникулярное время уч-ся 1-10 классов</t>
  </si>
  <si>
    <t>Организация отдыха и оздоровления детей</t>
  </si>
  <si>
    <t>Предоставление муниципальной услуги по методическому сопровождению профессионального уровня педагогов учреждений общего и дополнительного образования</t>
  </si>
  <si>
    <t>Проведение церемонии награждения выпускников школ золотыми и серебряными  медалями</t>
  </si>
  <si>
    <t>Организация и проведение августовской педагогической конференции</t>
  </si>
  <si>
    <t>Организация и проведение мероприятий "День учителя", "Учитель года", "Лучший педагог"</t>
  </si>
  <si>
    <t>Предоставление муниципальной услуги по организации мероприятий с учащимися</t>
  </si>
  <si>
    <t>Организация и проведение работы с одаренными детьми</t>
  </si>
  <si>
    <t>Выплата компенсации за аренду жилья специалистам муниципальных  учреждений образования</t>
  </si>
  <si>
    <t>Обучение резерва на руководящие должности образовательных учреждений</t>
  </si>
  <si>
    <t>Создание условий для личностного, профильного и профессионального самоопределения школьника</t>
  </si>
  <si>
    <t>Мониторинг знаний школьников Добрянского муниципального района по дисциплинам "Английский язык", "Математика".</t>
  </si>
  <si>
    <t>Предоставление выплаты компенсации части  родительской  платы за содержание ребенка (присмотр и уход за ребенком) в образовательных организациях, реализующих основную общеобразовательную программу дошкольного образования и  администрирование выплат</t>
  </si>
  <si>
    <t xml:space="preserve">Выплата надбавки к стипендии выпускникам школ, обучающихся по целевым контрактам и получающим специальности, необходимые для развития бюджетной сферы Добрянского района </t>
  </si>
  <si>
    <t>Дополнительные меры социальной поддержки отдельных категорий лиц, которым присуждены ученые степени кандидата и доктора наук, работающих в общеобразовательных организациях Пермского края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</si>
  <si>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</si>
  <si>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Предоставление мер социальной поддержки учащимся из многодетных малоимущих семей</t>
  </si>
  <si>
    <t>Предоставление мер социальной поддержки учащимся из малоимущих семей</t>
  </si>
  <si>
    <t>Расходы на оплату ранее принятых обязательств по стипендиальному обеспечению обучающихся в 10-х и 11-х классах общеобразовательных организаций, срок действия которых закончился</t>
  </si>
  <si>
    <t>Выплата единовременных премий обучающимся, награжденным знаком отличия Пермского края "Гордость Пермского края"</t>
  </si>
  <si>
    <t>ИТОГО</t>
  </si>
  <si>
    <t xml:space="preserve">Анализ исполнения муниципальной программы «Функционирование и развитие системы образования Добрянского района» за 2015 год в разрезе источников финансирования и ГАБС </t>
  </si>
  <si>
    <t>ГАБС</t>
  </si>
  <si>
    <t>Управление образования</t>
  </si>
  <si>
    <t>Источник финансирования</t>
  </si>
  <si>
    <t>Проведение ремонтных работ в образовательных учреждениях</t>
  </si>
  <si>
    <t>Предоставление муниципальной  услуги по подвозу учащихся к месту учебы в общеобразовательных учреждениях</t>
  </si>
  <si>
    <t>Обеспечение воспитания и обучения детей-инвалидов в дошкольных образовательных организациях и на дому</t>
  </si>
  <si>
    <t>федеральный бюджет</t>
  </si>
  <si>
    <t>краевой бюджет</t>
  </si>
  <si>
    <t>УГиИ</t>
  </si>
  <si>
    <t>Управление по культуре</t>
  </si>
  <si>
    <t>местный</t>
  </si>
  <si>
    <t>Целевая подготовка специалистов предприятий, учреждений для получения специализированного образования в учебных заведенияхсреднего профессионального образования с целью дальнейшего трудоустройства в муницципальные учреждения образования</t>
  </si>
  <si>
    <t>Первоначальный объем бюджетных ассигнований по МП (Постановление АДМР от 15.10.2014 № 2231), тыс. руб.</t>
  </si>
  <si>
    <t>Решение ЗС № 1077, тыс. руб.</t>
  </si>
  <si>
    <t>Отчет об исполнении бюджета района по расходам, тыс. руб.</t>
  </si>
  <si>
    <t>краевой</t>
  </si>
  <si>
    <t xml:space="preserve">федеральный </t>
  </si>
  <si>
    <t>Внедрение федеральных государственных образовательных стандартов дошкольного образования</t>
  </si>
  <si>
    <t>Создание дополнительных мест для организации дошкольного образования (оснащение)</t>
  </si>
  <si>
    <t>Компенсация затрат на курсовое лечение в санаториях ветеранам</t>
  </si>
  <si>
    <t>Приобретение музыкального оборудования</t>
  </si>
  <si>
    <t>местный бюджет</t>
  </si>
  <si>
    <t>Обеспечение работников муниципальных образовательных учреждений Добрянского муниципального района путеквами на саноторно-курортное лечение и оздоровление</t>
  </si>
  <si>
    <t>Расходы на содержание вновь открываемых ДОУ</t>
  </si>
  <si>
    <t>Создание условий для предоставление муниципальной услуги</t>
  </si>
  <si>
    <t>Отклонение тыс. руб. (гр. 5-4)</t>
  </si>
  <si>
    <t>Проведение и анализ результатов муниципальных контрольных работ</t>
  </si>
  <si>
    <t xml:space="preserve">Управление образования </t>
  </si>
  <si>
    <t>1. в т.ч. по источникам финансирования</t>
  </si>
  <si>
    <t>2. в т.ч. по ГАБС</t>
  </si>
  <si>
    <t>Отклонение тыс. руб. (гр. 7-8)</t>
  </si>
  <si>
    <t>Уточненный объем бюджетных ассигнований по МП(Постановление АДМР от 28.01.2016 № 39/1) , тыс. руб.</t>
  </si>
  <si>
    <t>Обеспечение  государственных гарантий на получение общедоступного и бесплатного дошкольного образования по основным общеобразовательным программам в  дошкольных образовательных организациях</t>
  </si>
  <si>
    <t>Отчет об исполнении бюджета района по расходам</t>
  </si>
  <si>
    <t>Конкурс социокультурных инициатив и проектов среди некоммерческих организаций Добрянского муниципального района</t>
  </si>
  <si>
    <t>Софинансирование мероприятий по реализации социально значимых проектов ТОС</t>
  </si>
  <si>
    <t>Предоставление  муниципальной услуги по дополнительному образованию спортивной направленности</t>
  </si>
  <si>
    <t>Предоставление муниципальной услуги по организации спортивных мероприятий с учащимися</t>
  </si>
  <si>
    <t>Предоставление муниципальной услуги концертного обслуживания населения</t>
  </si>
  <si>
    <t>Комплектование книжных фондов библиотек муниципальных образований в рамках подпрограммы "Наследие" государственной программы Российской Федерации "Развитие культуры и туризма" на 2013-2020 годы"</t>
  </si>
  <si>
    <t>Участие творческих коллективов района в краевых, региональных, всероссийских и международных конкурсах</t>
  </si>
  <si>
    <t>Проведение мероприятий, посвященных календарным и юбилейным датам</t>
  </si>
  <si>
    <t>Проведение мероприятий, направленных на формирование имиджа профессии (профессиональные праздники, конкурсы)</t>
  </si>
  <si>
    <t>Проведение районных фестивалей, конкурсов, выставок, мероприятий</t>
  </si>
  <si>
    <t>Проведение ежегодного районного конкурса "Лучший специалист культуры Добрянского муниципального района"</t>
  </si>
  <si>
    <t>Участие творческих коллективов района в краевых и территориальных праздниках, фестивалях, ярмарках, форумах и других акциях</t>
  </si>
  <si>
    <t>Проведение межпоселенческих мероприятий в сфере культуры и досуга</t>
  </si>
  <si>
    <t>Субсидия социально-ориентированным некоммерческим организациям</t>
  </si>
  <si>
    <t>Предоставление мер социальной поддержки педагогическим работникам образовательных  муниципальных  учреждений, 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</si>
  <si>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Организация и проведение физкультурно-массовых мероприятий, спортивных соревнований, мероприятий для людей с ограниченными возможностями здоровья на территории Добрянского муниципального района"</t>
  </si>
  <si>
    <t>Участие сборных команд, ведущих спортсменов Добрянского муниципального район в физкультурно-массовых мероприятиях и спортивных соревнованиях краевого, регионального, всероссийского и международного уровня</t>
  </si>
  <si>
    <t xml:space="preserve">Анализ исполнения муниципальной программы "Культура Добрянского района" за 2015 год в разрезе источников финансирования и ГАБС </t>
  </si>
  <si>
    <t>% исполнения (гр. 8/7*100)</t>
  </si>
  <si>
    <t>Первоначальный объем бюджетных ассигнований по МП (Постановление АДМР от 16.10.2014 № 2249), тыс. руб.</t>
  </si>
  <si>
    <t>Проведение новогодних мероприятий в рамках новогоднего приема главы Добрянского муниципального района</t>
  </si>
  <si>
    <t>Предоставление путевок на саноторно- курортное лечение работников муниципальных бюджетных учреждений Добрянского муниципального района</t>
  </si>
  <si>
    <t>федеральный</t>
  </si>
  <si>
    <t>в т.ч. по источникам финансирования</t>
  </si>
  <si>
    <t>Уточненный объем бюджетных ассигнований по МП (Постановление АДМР от 26.10.2015 № 1021) , тыс. руб.</t>
  </si>
  <si>
    <t xml:space="preserve">Анализ исполнения муниципальной программы "Развитие физической культуры и спорта на территории Добрянского района" за 2015 год в разрезе источников финансирования и ГАБС </t>
  </si>
  <si>
    <t>Первоначальный объем бюджетных ассигнований по МП (Постановление АДМР от 15.10.2014 № 2232), тыс. руб.</t>
  </si>
  <si>
    <t>Инвестиционный проект "Спортзал п. Дивья Добрянского района"</t>
  </si>
  <si>
    <t xml:space="preserve">Анализ исполнения муниципальной программы "Молодежная и семейная политика Добрянского муниципального района" за 2015 год в разрезе источников финансирования и ГАБС </t>
  </si>
  <si>
    <t>Проведение мероприятий, направленных на развитие творческого и интеллектуального потенциала молодых людей</t>
  </si>
  <si>
    <t>Проведение мероприятий, направленных на поддержку юных дарований</t>
  </si>
  <si>
    <t>Проведение конкурсов, форумов, фестивалей, мероприятий, направленных на пропаганду семейных ценностей</t>
  </si>
  <si>
    <t>Проведение мероприятий, конкурсов, фестивалей для детей с ограниченными возможностями здоровья</t>
  </si>
  <si>
    <t>Организация участия семей, воспитывающих детей-инвалидов и детей с ограниченными возможностями здоровья в краевых, межмуниципальных и всероссийских конкурсах, фестивалях, мероприятиях</t>
  </si>
  <si>
    <t>Субсидии из федерального бюджета на мероприятия подпрограммы "Обеспечение жильем молодых семей" Федеральной целевой программы "Жилище" на 2011-2015гг</t>
  </si>
  <si>
    <t>Обеспечение жильем молодых семей</t>
  </si>
  <si>
    <t>Обеспечение жильем молодых семей на территории Добрянского муниципального района</t>
  </si>
  <si>
    <t>поселения</t>
  </si>
  <si>
    <t>Первоначальный объем бюджетных ассигнований по МП (Постановление АДМР от 16.10.2014 № 2244), тыс. руб.</t>
  </si>
  <si>
    <t>Уточненный объем бюджетных ассигнований по МП (Постановление АДМР от 26.10.2015 № 1016) , тыс. руб.</t>
  </si>
  <si>
    <t>Первоначальный объем бюджетных ассигнований по МП (Постановление АДМР от 16.10.2014 № 2255), тыс. руб.</t>
  </si>
  <si>
    <t>Уточненный объем бюджетных ассигнований по МП(Постановление АДМР от 11.02.2016 № 68) , тыс. руб.</t>
  </si>
  <si>
    <t>4</t>
  </si>
  <si>
    <t>Подпрограмма "Развитие малых форм хозяйства на территории Добрянского муниципального района"</t>
  </si>
  <si>
    <t>Предоставление грантов начинающим крестьянским (фермерским) хозяйствам</t>
  </si>
  <si>
    <t xml:space="preserve">Предоставление грантов на развитие семейных животноводческих ферм </t>
  </si>
  <si>
    <t>Предоставление субсидий на возмещение части затрат, связанных с реализацией проектной деятельности крестьянским (фермерскими) хозяйствами в области сельскохозяйственного производства</t>
  </si>
  <si>
    <t>Организация и проведение ярмарочных и др.мероприятий способствующих сбыту с/х продукции и с/х животных.</t>
  </si>
  <si>
    <t>Государственная поддержка кредитования малых форм хозяйствования (возмещение части процентной ставки по долгосрочным, среднесрочным и краткосрочным кредитам, взятым малыми формами хозяйствования)</t>
  </si>
  <si>
    <t>Предоставление гранта для реализации инвестиционного проекта по созданию производства по первичной переработке сельскохозяйственной продукции посредством строительства цеха по первичной переработке скота</t>
  </si>
  <si>
    <t>Развитие семейных животноводческих ферм, поддержка начинающих фермеров, поддержка иных мероприятий по развитию малых форм хозяйствования, реализуемых в рамках софинансирования муниципальных программ</t>
  </si>
  <si>
    <t>Подпрограмма "Развитие малого и среднего предпринимательства на территории Добрянского муниципального района"</t>
  </si>
  <si>
    <t>Субсидии на возмещение  части затрат, связанных с уплатой субъектами малого и среднего предпринимательства первого взноса (аванса) при заключении договора лизинга оборудования, включая  затраты на монтаж оборудования</t>
  </si>
  <si>
    <t>Организация и проведение конкурса "Лучшая бизнес-идея"</t>
  </si>
  <si>
    <t>Поощрение учащихся образовательных учреждений района в виде проведения экскурсии по достопримечательностям района</t>
  </si>
  <si>
    <t>Субсидии на возмещение части затрат, связанных с началом предпринимательской деятельности</t>
  </si>
  <si>
    <t>Субсидии на возмещение части затрат, связанных  с оплатой субъектами малого и среднего предпринимательства, в т.ч. участниками инновационных территориальных кластеров, приобретения оборудования, включая затраты на монтаж оборудования, в целях создания, и (или) развития и (или) модернизации производства товаров</t>
  </si>
  <si>
    <t>Подпрограмма "Устойчивое развитие сельских территории Добрянского муниципального района"</t>
  </si>
  <si>
    <t>Субсидии на обеспечение жильем граждан РФ, проживающих в сельской местности в том числе молодых семей и молодых специалистов</t>
  </si>
  <si>
    <t>Иные межбюджетные трансферты на улучшение жилищных условий граждан, проживающих в сельской местности, в том числе молодых семей и молодых специалистов в рамках реализации ФЦП «Устойчивое развитие сельских территорий на 2014-2017 гг. и период до 2020 г.»</t>
  </si>
  <si>
    <t>Строительство распределительных сетей газопроводов низкого давления в с. Голубята Добрянского района Пермского края</t>
  </si>
  <si>
    <t xml:space="preserve">Анализ исполнения муниципальной программы «Развитие сельского хозяйства, малого и среднего предпринимательства на территории Добрянского района» за 2015 год в разрезе источников финансирования и ГАБС </t>
  </si>
  <si>
    <t>5</t>
  </si>
  <si>
    <t>поселений</t>
  </si>
  <si>
    <t>Администрация</t>
  </si>
  <si>
    <t>внебюджетные источники</t>
  </si>
  <si>
    <t>внебюджетные</t>
  </si>
  <si>
    <t>Уточненный объем бюджетных ассигнований по МП(Постановление АДМР от 17.02.2016 № 74) , тыс. руб.</t>
  </si>
  <si>
    <t>Подпрограмма "Профилактика безопасности дорожного движения в Добрянском муниципальном районе"</t>
  </si>
  <si>
    <t xml:space="preserve">Публикация информации в печатных СМИ </t>
  </si>
  <si>
    <t>Подпрограмма "Профилактика правонарушений в Добрянском муниципальном районе"</t>
  </si>
  <si>
    <t>Подпрограмма "Профилактика терроризма и экстремизма в Добрянском муниципальном районе"</t>
  </si>
  <si>
    <t>Организация изготовления и размещение в местах массового пребывания людей в общественном транспорте памяток, листовок, плакатов о порядке действий в случае угрозы террористического акта и при обнаружении подозрительных предметов</t>
  </si>
  <si>
    <t xml:space="preserve">Обучение ответственных за транспортную безопасность </t>
  </si>
  <si>
    <t>Публикация информации в печатных СМИ</t>
  </si>
  <si>
    <t>Подпрограмма "Противодействие наркомании и незаконному обороту наркотических средств, профилактика потребления психоактивных веществ на территории Добрянского муниципального района"</t>
  </si>
  <si>
    <t>Подпрограмма "Защита населения и территории района от чрезвычайных ситуаций природного и техногенного характера"</t>
  </si>
  <si>
    <t>Обучение руководящего состава и специалистов органов управления в области ГО и ЧС</t>
  </si>
  <si>
    <t>Установка светодиодного экрана (TV) в месте массового скопления людей в рамках создания КСЭОН</t>
  </si>
  <si>
    <t>Создание запасов комплектов индивидуальных медицинских гражданской защиты (КИМГЗ)</t>
  </si>
  <si>
    <t>Установка автоматизированного рабочего места с проведением специальных исследований и аттестационных мероприятий.</t>
  </si>
  <si>
    <t>Обеспечение деятельности  МКУ «Единая дежурно-диспетчерская служба Добрянского муниципального района»</t>
  </si>
  <si>
    <t>Первоначальный объем бюджетных ассигнований по МП (Постановление АДМР от 17.10.2014 № 2263), тыс. руб.</t>
  </si>
  <si>
    <t>Уточненный объем бюджетных ассигнований по МП(Постановление АДМР от 14.01.2016 № 7) , тыс. руб.</t>
  </si>
  <si>
    <t>Мониторинг удовлетворенности граждан качеством муниципальных услуг (опрос, анкетирование)</t>
  </si>
  <si>
    <t>Формирование системы информирования населения об организации предоставления муниципальных услуг ( в т.ч. модернизация официального сайтк АДМР)</t>
  </si>
  <si>
    <t>Развитие информационно-коммуникационных систем (корпоративная почта, VPN канал СЭД, сервер и ИРМ СМЭВ, потоковый сканер, репозиторий, защита каналов передачи данных СМЭВ-VipNet, виртуальные частные сети)</t>
  </si>
  <si>
    <t>Приобретение лицензий на программное обеспечение  в том числе серверная операционная система</t>
  </si>
  <si>
    <t>Организация рабочих мест для работы в интегрированной системе электронного документооборота Пермского края (ИСЭД ПК) и системе исполнения регламентов (СИР СМЭВ)</t>
  </si>
  <si>
    <t>Создание системы резервного электропитания центра обработки данных (серверная) и рабочих мест для минимизации рисков потери информации от аварийного отключения электроэнергии</t>
  </si>
  <si>
    <t>Улучшение условий и охраны труда. Организация и проведение информационных, образовательных мероприятий по вопросам охраны труда. Лечебно-профилактические мероприятия</t>
  </si>
  <si>
    <t>Прием и обслуживание официальных делегаций и отдельных лиц, организаций, проведением и участием в мероприятиях</t>
  </si>
  <si>
    <t>Информирование населения через средства массовой информации,  публикации нормативных актов</t>
  </si>
  <si>
    <t>Средства района на уплату членских взносов в Совет муниципальных образований Пермского края</t>
  </si>
  <si>
    <t>Система наград и поощрений муниципального образования "Добрянский муниципальный район"</t>
  </si>
  <si>
    <t>Ежемесячная денежная выплата почетным гражданам Добрянского муниципального района</t>
  </si>
  <si>
    <t>Проведение конкурса городских и  сельских  поселений Добрянского муниципального района по достижению наиболее результативных значений показателей социально-экономического развития муниципальных образований Добрянского муниципального района</t>
  </si>
  <si>
    <t>Пенсии за выслугу лет лицам, замещающим муниципальные должности, муниципальным служащим Добрянского муниципального района</t>
  </si>
  <si>
    <t>Мероприятия по повышению квалификации муниципальных служащих</t>
  </si>
  <si>
    <t>Мероприятия по организации диспансеризации муниципальных служащих администрации Добрянского муниципального района</t>
  </si>
  <si>
    <t>Первоначальный объем бюджетных ассигнований по МП (Постановление АДМР от 16.10.2014 № 2252), тыс. руб.</t>
  </si>
  <si>
    <t>Уточненный объем бюджетных ассигнований по МП(Постановление АДМР от 01.10.2015 № 955) , тыс. руб.</t>
  </si>
  <si>
    <t>Публикация тематических статей по вопросам межэтнических отношений в районных средствах массовой информации</t>
  </si>
  <si>
    <t>Изготовление и размещение объектов социальной рекламы, пропагандирующих взаимоуважение между лицами разных национальностей и вероисповедания, способствущее формированию позитивных установок на этническое многообразие, пропаганду народных традиций и обычаев, укрепление единства и добрососедства народов, проживающих на территории района</t>
  </si>
  <si>
    <t xml:space="preserve">Анализ исполнения муниципальной программы «Гармонизация межнациональных и межконфессиональных отношений в Добрянском муниципальном районе» за 2015 год в разрезе источников финансирования и ГАБС </t>
  </si>
  <si>
    <t>Проведение мероприятий, направленных на укрепление межнациональной и межконфессионной солидарности среди жителей Добрянского муниципального района</t>
  </si>
  <si>
    <t>в т.ч. по ГАБС</t>
  </si>
  <si>
    <t xml:space="preserve">Анализ исполнения муниципальной программы «Совершенствование системы муниципального управления» за 2015 год в разрезе источников финансирования и ГАБС </t>
  </si>
  <si>
    <t>УИиЗО</t>
  </si>
  <si>
    <t>Реконструкция здания по ул. 8 Марта, д. 13 (Привдение в нормативное состояние помещения для размещения многофункционального центра)</t>
  </si>
  <si>
    <t xml:space="preserve">Анализ исполнения муниципальной программы «Обеспечение общественной безопасности Добрянского муниципального района» за 2015 год в разрезе источников финансирования и ГАБС </t>
  </si>
  <si>
    <t>Районный конкурс "Безопасное колесо"</t>
  </si>
  <si>
    <t>Мероприятия по предупреждению детского дорожно-транспортного травматизма</t>
  </si>
  <si>
    <t>Районный конкурс замещающих семей "Наша дружная семья"</t>
  </si>
  <si>
    <t>Участие детей и подростков группы риска и СОП в краевых, Всероссийских мероприятиях</t>
  </si>
  <si>
    <t>Новогодние мероприятия для детей из малообеспеченных семей с вручением подарков</t>
  </si>
  <si>
    <t>Оценка уязвимости объектов транспортной инфраструктуры</t>
  </si>
  <si>
    <t>Районный футбольный турнир по дворовому футболу "Двор без наркотоков"</t>
  </si>
  <si>
    <t>Первоначальный объем бюджетных ассигнований по МП (Постановление АДМР от 15.10.2014 № 2242), тыс. руб.</t>
  </si>
  <si>
    <r>
      <t xml:space="preserve">Уточненный объем бюджетных ассигнований по МП(Постановление АДМР от </t>
    </r>
    <r>
      <rPr>
        <sz val="11"/>
        <rFont val="Times New Roman"/>
        <family val="1"/>
        <charset val="204"/>
      </rPr>
      <t>24.02.2016 № 82) , тыс. руб.</t>
    </r>
  </si>
  <si>
    <t>Субсидии бюджетным и автономным учреждениям на реализацию отдельных мероприятий муниципальных программ Добрянского муниципального района</t>
  </si>
  <si>
    <t>Предоставление муниципальной услуги по обеспечению реализации полномочий органов местного самоуправления в сфере земельных отношений на территории Добрянского муниципального района (МБУ ДГИЦ)</t>
  </si>
  <si>
    <t>Изготовление схем размещения земельных участков, подготовка межевого плана земельных участков, постановка на кадастровый учет с целью бесплатного предоставления многодетным семьям</t>
  </si>
  <si>
    <t>Проведение технической инвентаризации объектов недвижимости, находящихся в собственности Добрянского муниципального района</t>
  </si>
  <si>
    <t>Информационное обеспечение ведения Реестра муниципального имущества и Реестра договоров аренды имущества и земельных участков</t>
  </si>
  <si>
    <t>Межевание земельных участков, находящихся в собственности муниципального образования</t>
  </si>
  <si>
    <t>Межевание земельных участков, государственная собственность на которые не разграничена, в том числе с целью продажи через торги</t>
  </si>
  <si>
    <t>Почтовые расходы по отправке исходящей корреспонденции по земельным вопросам</t>
  </si>
  <si>
    <t>Публикация объявлений в средствах массовой информации о торгах, передаче в пользование, аренду</t>
  </si>
  <si>
    <t>Осуществление оценки объектов муниципальной собственности, земельных участков, вовлекаемых в оборот, реализуемых через торги</t>
  </si>
  <si>
    <t>Создание условий для предоставления муниципальной услуги</t>
  </si>
  <si>
    <t>Обеспечение деятельности казенных учреждений (МКУ «Добрянское имущественное казначейство»)</t>
  </si>
  <si>
    <t>Содержание и обслуживание муниципального движимого имущества Добрянского района</t>
  </si>
  <si>
    <t>Содержание и обслуживание недвижимого имущества Добрянского муниципального района</t>
  </si>
  <si>
    <t>Содержание и обслуживание помещений, занимаемых отраслевыми (функциональными) органами администрации Добрянского муниципального района (ОМСУ)</t>
  </si>
  <si>
    <t>Содержание и обслуживание внешних инженерных сетей, находящихся в муниципальной казне</t>
  </si>
  <si>
    <t>Текущий ремонт инженерных сетей, находящихся в муниципальной казне</t>
  </si>
  <si>
    <t>Текущий ремонт недвижимого имущества, находящегося в муниципальной казне</t>
  </si>
  <si>
    <t>Мониторинг на полигоне твердых бытовых отходов п. Полазна</t>
  </si>
  <si>
    <t>Приобретение объекта незавершенного строительства с целью размещения  культурно-досугового центра в г. Добрянка Пермского края</t>
  </si>
  <si>
    <t>Мероприятия, связанные с оценкой рыночной стоимости объекта незавершенного строительства, и экспертным заключением саморегулируемой организации оценщиков</t>
  </si>
  <si>
    <t>Обеспечение содержания  и сохранности имущества незавершенного строительством комплекса «Стадион «Добрянка»</t>
  </si>
  <si>
    <t>Обеспечение эксплуатации незавершенного строительством объекта «Стадион «Добрянка»</t>
  </si>
  <si>
    <t>Обеспечение содержания  и сохранности имущества незавершенного строительства "Культурно-досуговый центр в г..Добрянке Пермского края</t>
  </si>
  <si>
    <t>Взносы на капитальный ремонт общего имущества в многоквартирных домах, являющихся муниципальной собственностью Добрянского муниципального района</t>
  </si>
  <si>
    <t>Первоначальный объем бюджетных ассигнований по МП (Постановление АДМР от 16.10.2014 № 2253), тыс. руб.</t>
  </si>
  <si>
    <t>Уточненный объем бюджетных ассигнований по МП(Постановление АДМР от 11.02.2016 № 67) , тыс. руб.</t>
  </si>
  <si>
    <t>Строительство детского сада на 274 места в п. Полазна Добрянского района Пермского края" (Корректировка проектно-сметной документации объекта "Строительство детского сада на 240 мест в п. Полазна Добрянского района Пермского края")</t>
  </si>
  <si>
    <t>Детский сад на 90 мест в п. Дивья, Дивьинское сельское поселение, Добрянский муниципальный район, Пермский край</t>
  </si>
  <si>
    <t>Детский сад на 90 мест в г. Добрянка, Пермский край</t>
  </si>
  <si>
    <t>Корпус 2 муниципального бюджетного образовательного учреждения"Камская средняя образовательная школа"</t>
  </si>
  <si>
    <t>Проведение мероприятий по ремонту водозаборной скважины, по кадастровым работам, работам по электроснабжению ФАП в п.Н.Лух</t>
  </si>
  <si>
    <t>Разработка ПСД на строительство комплекса районной больницы со стационаром круглосуточного пребывания  на 70 коек и поликлиникой на 232  посещений в смену в п.Полазна  Добрянского муниципального района  для оказания  первичной медико-санитарной помощи</t>
  </si>
  <si>
    <t>Мероприятия по устройству наружных сетей, благоустройству и ограждению территории ФАП в п.Ольховка Висимского сельского поселения</t>
  </si>
  <si>
    <t>Мероприятия по устройству наружных сетей, благоустройству и ограждению территории ФАП в с. Челва Перемского сельского поселения Добрянского муниципального района</t>
  </si>
  <si>
    <t>Мероприятия по устройству наружных сетей, благоустройству и ограждению территории ФАП в п. Ветляны Дивьинского сельского поселения Добрянского муниципального района</t>
  </si>
  <si>
    <t>Строительство «Крытого катка с искусственным льдом в г.Добрянка Пермского края</t>
  </si>
  <si>
    <t>Содержание автомобильных дорог местного значения вне границ населенных пунктов в границах Добрянского муниципального района</t>
  </si>
  <si>
    <t>Реконструкция автомобильной  дороги "Пермь -Березники" -Гари</t>
  </si>
  <si>
    <t>Установка километровых дорожных знаков на автомобильных дорогах Добрянского муниципального района.</t>
  </si>
  <si>
    <t>Установка дорожных знаков на участке а/дороги "Пермь-Березники-Добрянка" - Пермская ГРЭС км 0+000-км5+253</t>
  </si>
  <si>
    <t>Ремонт асфальтобетонного покрытия на участке а/дороги "Пермь-Березники-Добрянка". (Пермская ГРЭС) км 0+000-км5+253</t>
  </si>
  <si>
    <t>Капитальный ремонт автомобильной дороги "Пермь-Березники-Октябрьский"</t>
  </si>
  <si>
    <t>Капитальный ремонт автомобильной дороги "Полазна-Мохово"</t>
  </si>
  <si>
    <t>Изготовление технического паспорта на автомобильную дорогу "Полазна-Мохово"</t>
  </si>
  <si>
    <t>Мероприятия по приведению в нормативное состояние автомобильных дорог местного значения Добрянского муниципального района</t>
  </si>
  <si>
    <t>Содержание а/д Пермь-Березники-Гари после реконструкции</t>
  </si>
  <si>
    <t>Строительство автомобильной дороги "д.Завожик-туристическая база "Уездный город"</t>
  </si>
  <si>
    <t>Реконструкция участков сетей водоснабжения в п.Дивья протяженностью 1360м.</t>
  </si>
  <si>
    <t>Строительство распределительных сетей газопроводов низкого давления в с.Голубята Добрянского района Пермского края</t>
  </si>
  <si>
    <t>Первоначальный объем бюджетных ассигнований по МП (Постановление АДМР от 16.10.2014 № 2247), тыс. руб.</t>
  </si>
  <si>
    <t>Уточненный объем бюджетных ассигнований по МП(Постановление АДМР от 29.01.2016 № 48) , тыс. руб.</t>
  </si>
  <si>
    <t>Управление Резервным фондом администрации Добрянского муниципального  района</t>
  </si>
  <si>
    <t>Исполнение обязательств по реструктурированной задолженности Добрянского муниципального  района в части исполнения решений судов</t>
  </si>
  <si>
    <t>Выравнивание бюджетной обеспеченности городских поселений Добрянского муниципального  района из районного фонда финансовой поддержки поселений</t>
  </si>
  <si>
    <t>Выравнивание бюджетной обеспеченности сельских поселений Добрянского муниципального  района из районного фонда финансовой поддержки поселений</t>
  </si>
  <si>
    <t>Выравнивание бюджетной обеспеченности городских и сельских поселений Добрянского муниципального  района из районного фонда финансовой поддержки поселений</t>
  </si>
  <si>
    <t>Финансовая помощь сельским поселениям в связи с несбалансированностью бюджета поселения</t>
  </si>
  <si>
    <t>Финансовая помощь сельским поселениям по обеспечению реализации  полномочий органов местного самоуправления в сфере земельных отношений  на территории Добрянского муниципального района</t>
  </si>
  <si>
    <t xml:space="preserve">Финансовая помощь при выполнении полномочий по вопросам местного значения поселений для выполнения условий предоставления бюджету Добрянского муниципального района дотаций из резерва выравнивания экономического положения муниципальных районов, городских округов  </t>
  </si>
  <si>
    <t>Финансовая помощь сельским поселениям в связи с выпадающими доходами</t>
  </si>
  <si>
    <t>Обеспечение своевременных расчетов Добрянским муниципальным районом по погашению и обслуживанию кредита, полученного в кредитной организации</t>
  </si>
  <si>
    <t xml:space="preserve">Анализ исполнения муниципальной программы «Управление муниципальными финансами и муниципальным долгом  Добрянского муниципального района» за 2015 год в разрезе источников финансирования и ГАБС </t>
  </si>
  <si>
    <t>УФиК</t>
  </si>
  <si>
    <t xml:space="preserve">Анализ исполнения муниципальной программы «Инфраструктура Добрянского района» за 2015 год в разрезе источников финансирования и ГАБС </t>
  </si>
  <si>
    <t>краевые</t>
  </si>
  <si>
    <t>Предоставление субсидий перевозчику, занятому на субсидируемых регулярных перевозках в границах Добрянского муниципального района</t>
  </si>
  <si>
    <t>Предоставление субсидий на возмещение части затрат, связанных с перевозкой пассажиров и их багажа водным транспортом на межпоселенческом маршруте «Добрянка-Сенькино»</t>
  </si>
  <si>
    <t>Возмещение хозяйствующим субъектам недополученных доходов от перевозки отдельных категорий граждан с использованием социальных проездных документов</t>
  </si>
  <si>
    <t xml:space="preserve">Анализ исполнения муниципальной программы «Управление земельными ресурсами и имуществом Добрянского муниципального района» за 2015 год в разрезе источников финансирования и ГАБС </t>
  </si>
  <si>
    <t>Уточненный объем бюджетных ассигнований по МП (Постановление АДМР от 26.01.2016 № 30) , тыс. руб.</t>
  </si>
  <si>
    <t>бюджеты поселений</t>
  </si>
  <si>
    <t>Предоставление муниципальной услуги по ведению информационной системы обеспечения градостроительной деятельности</t>
  </si>
  <si>
    <t>Предоставление муниципальной услуги по контролю за дорожной деятельностью</t>
  </si>
  <si>
    <t>Предоставление муниципальной услуги по осуществлению строительного контроля при строительстве, реконструкции, капитальном и текущем ремонте объектов</t>
  </si>
  <si>
    <t>Предоставление муниципальной услуги по разработке сметной документации на ремонт, строительство, реконструкцию муниципальных объектов</t>
  </si>
  <si>
    <t>Проведение районных акций по пропоганде здорового образа жизни среди подростков и молодежи</t>
  </si>
  <si>
    <t>Участие в краевом конкурсе "Безопасне колесо"</t>
  </si>
  <si>
    <t>Организация и проведение спортивных соревнований между субъектами профиллактики и активной общественностью (Спортзал ул. Советская, 96)</t>
  </si>
  <si>
    <t>Приложение 4</t>
  </si>
  <si>
    <t>Приложение 5</t>
  </si>
  <si>
    <t>Приложение 6</t>
  </si>
  <si>
    <t>Приложение 7</t>
  </si>
  <si>
    <t>Приложение 8</t>
  </si>
  <si>
    <t>Приложение 9</t>
  </si>
  <si>
    <t>Приложение 10</t>
  </si>
  <si>
    <t>Приложение 11</t>
  </si>
  <si>
    <t>Приложение 12</t>
  </si>
  <si>
    <t>Приложение 13</t>
  </si>
  <si>
    <t>Приложение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</si>
</sst>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213">
    <xf numFmtId="0" fontId="0" fillId="0" borderId="0" xfId="0"/>
    <xf numFmtId="0" fontId="1" fillId="0" borderId="0" xfId="0" applyFont="1"/>
    <xf numFmtId="49" fontId="0" fillId="0" borderId="0" xfId="0" applyNumberFormat="1"/>
    <xf numFmtId="0" fontId="4" fillId="0" borderId="2" xfId="0" applyFont="1" applyBorder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0" borderId="3" xfId="0" applyFont="1" applyBorder="1" applyAlignment="1">
      <alignment wrapText="1"/>
    </xf>
    <xf numFmtId="0" fontId="5" fillId="0" borderId="3" xfId="0" applyFont="1" applyBorder="1"/>
    <xf numFmtId="164" fontId="5" fillId="2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/>
    <xf numFmtId="49" fontId="5" fillId="0" borderId="3" xfId="0" applyNumberFormat="1" applyFont="1" applyBorder="1" applyAlignment="1">
      <alignment wrapText="1"/>
    </xf>
    <xf numFmtId="0" fontId="3" fillId="0" borderId="3" xfId="0" applyFont="1" applyBorder="1"/>
    <xf numFmtId="0" fontId="6" fillId="0" borderId="2" xfId="0" applyFont="1" applyBorder="1" applyAlignment="1">
      <alignment wrapText="1"/>
    </xf>
    <xf numFmtId="164" fontId="5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/>
    <xf numFmtId="49" fontId="5" fillId="0" borderId="4" xfId="0" applyNumberFormat="1" applyFont="1" applyBorder="1"/>
    <xf numFmtId="49" fontId="5" fillId="0" borderId="7" xfId="0" applyNumberFormat="1" applyFont="1" applyBorder="1"/>
    <xf numFmtId="49" fontId="3" fillId="0" borderId="0" xfId="0" applyNumberFormat="1" applyFont="1"/>
    <xf numFmtId="0" fontId="3" fillId="0" borderId="0" xfId="0" applyFont="1"/>
    <xf numFmtId="164" fontId="4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/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/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wrapText="1"/>
    </xf>
    <xf numFmtId="0" fontId="5" fillId="0" borderId="0" xfId="0" applyFont="1" applyFill="1"/>
    <xf numFmtId="0" fontId="0" fillId="0" borderId="0" xfId="0" applyFill="1"/>
    <xf numFmtId="0" fontId="5" fillId="0" borderId="3" xfId="0" applyFont="1" applyBorder="1" applyAlignment="1">
      <alignment wrapText="1"/>
    </xf>
    <xf numFmtId="0" fontId="4" fillId="0" borderId="3" xfId="0" applyFont="1" applyBorder="1"/>
    <xf numFmtId="164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/>
    </xf>
    <xf numFmtId="0" fontId="0" fillId="0" borderId="3" xfId="0" applyBorder="1"/>
    <xf numFmtId="0" fontId="5" fillId="0" borderId="3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1" applyFont="1"/>
    <xf numFmtId="0" fontId="5" fillId="0" borderId="0" xfId="1" applyFont="1" applyBorder="1"/>
    <xf numFmtId="49" fontId="9" fillId="0" borderId="3" xfId="1" applyNumberFormat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164" fontId="5" fillId="0" borderId="0" xfId="1" applyNumberFormat="1" applyFont="1"/>
    <xf numFmtId="0" fontId="5" fillId="0" borderId="0" xfId="1" applyFont="1" applyBorder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  <xf numFmtId="0" fontId="16" fillId="0" borderId="0" xfId="1"/>
    <xf numFmtId="0" fontId="16" fillId="0" borderId="0" xfId="1" applyFill="1"/>
    <xf numFmtId="0" fontId="16" fillId="0" borderId="0" xfId="1" applyAlignment="1">
      <alignment horizontal="center"/>
    </xf>
    <xf numFmtId="0" fontId="14" fillId="0" borderId="0" xfId="1" applyFont="1" applyAlignment="1">
      <alignment horizontal="center"/>
    </xf>
    <xf numFmtId="0" fontId="5" fillId="0" borderId="3" xfId="1" applyFont="1" applyBorder="1" applyAlignment="1">
      <alignment horizontal="left" vertical="center" wrapText="1"/>
    </xf>
    <xf numFmtId="0" fontId="16" fillId="0" borderId="0" xfId="1" applyFont="1"/>
    <xf numFmtId="0" fontId="3" fillId="0" borderId="0" xfId="1" applyFont="1" applyAlignment="1">
      <alignment horizontal="left" vertical="center"/>
    </xf>
    <xf numFmtId="0" fontId="16" fillId="0" borderId="0" xfId="1" applyBorder="1" applyAlignment="1">
      <alignment wrapText="1"/>
    </xf>
    <xf numFmtId="0" fontId="4" fillId="0" borderId="3" xfId="1" applyFont="1" applyBorder="1" applyAlignment="1">
      <alignment wrapText="1"/>
    </xf>
    <xf numFmtId="164" fontId="4" fillId="0" borderId="3" xfId="1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0" fillId="0" borderId="3" xfId="0" applyFill="1" applyBorder="1"/>
    <xf numFmtId="0" fontId="5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164" fontId="13" fillId="0" borderId="3" xfId="1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164" fontId="0" fillId="0" borderId="0" xfId="0" applyNumberFormat="1"/>
    <xf numFmtId="164" fontId="5" fillId="0" borderId="0" xfId="0" applyNumberFormat="1" applyFont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64" fontId="17" fillId="0" borderId="3" xfId="1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/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49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0" fillId="0" borderId="0" xfId="0" applyAlignment="1"/>
    <xf numFmtId="0" fontId="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/>
    </xf>
    <xf numFmtId="49" fontId="5" fillId="0" borderId="1" xfId="1" applyNumberFormat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7" xfId="0" applyBorder="1" applyAlignment="1"/>
    <xf numFmtId="0" fontId="0" fillId="0" borderId="6" xfId="0" applyBorder="1" applyAlignment="1"/>
    <xf numFmtId="0" fontId="3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0" fillId="0" borderId="5" xfId="0" applyBorder="1" applyAlignment="1">
      <alignment vertical="center"/>
    </xf>
    <xf numFmtId="0" fontId="3" fillId="0" borderId="0" xfId="1" applyFont="1" applyBorder="1" applyAlignment="1">
      <alignment horizontal="center" wrapText="1"/>
    </xf>
    <xf numFmtId="0" fontId="5" fillId="0" borderId="0" xfId="1" applyFont="1" applyFill="1" applyAlignment="1">
      <alignment horizontal="right"/>
    </xf>
    <xf numFmtId="0" fontId="3" fillId="0" borderId="5" xfId="0" applyFont="1" applyFill="1" applyBorder="1" applyAlignment="1">
      <alignment horizont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3" fillId="0" borderId="3" xfId="0" applyFont="1" applyBorder="1" applyAlignment="1"/>
    <xf numFmtId="0" fontId="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A2" sqref="A2:J2"/>
    </sheetView>
  </sheetViews>
  <sheetFormatPr defaultRowHeight="15" x14ac:dyDescent="0.25"/>
  <cols>
    <col min="1" max="1" width="15.42578125" style="2" customWidth="1"/>
    <col min="2" max="2" width="13.5703125" style="2" customWidth="1"/>
    <col min="3" max="3" width="59.140625" customWidth="1"/>
    <col min="4" max="4" width="19.5703125" customWidth="1"/>
    <col min="5" max="5" width="19.140625" customWidth="1"/>
    <col min="6" max="6" width="12.85546875" customWidth="1"/>
    <col min="7" max="7" width="14.5703125" customWidth="1"/>
    <col min="8" max="8" width="17.140625" customWidth="1"/>
    <col min="9" max="9" width="12.7109375" customWidth="1"/>
    <col min="10" max="10" width="14" customWidth="1"/>
    <col min="259" max="259" width="12.28515625" customWidth="1"/>
    <col min="260" max="260" width="9.85546875" bestFit="1" customWidth="1"/>
    <col min="261" max="261" width="59.140625" customWidth="1"/>
    <col min="262" max="262" width="17.28515625" customWidth="1"/>
    <col min="263" max="263" width="15.85546875" customWidth="1"/>
    <col min="264" max="264" width="14.5703125" customWidth="1"/>
    <col min="515" max="515" width="12.28515625" customWidth="1"/>
    <col min="516" max="516" width="9.85546875" bestFit="1" customWidth="1"/>
    <col min="517" max="517" width="59.140625" customWidth="1"/>
    <col min="518" max="518" width="17.28515625" customWidth="1"/>
    <col min="519" max="519" width="15.85546875" customWidth="1"/>
    <col min="520" max="520" width="14.5703125" customWidth="1"/>
    <col min="771" max="771" width="12.28515625" customWidth="1"/>
    <col min="772" max="772" width="9.85546875" bestFit="1" customWidth="1"/>
    <col min="773" max="773" width="59.140625" customWidth="1"/>
    <col min="774" max="774" width="17.28515625" customWidth="1"/>
    <col min="775" max="775" width="15.85546875" customWidth="1"/>
    <col min="776" max="776" width="14.5703125" customWidth="1"/>
    <col min="1027" max="1027" width="12.28515625" customWidth="1"/>
    <col min="1028" max="1028" width="9.85546875" bestFit="1" customWidth="1"/>
    <col min="1029" max="1029" width="59.140625" customWidth="1"/>
    <col min="1030" max="1030" width="17.28515625" customWidth="1"/>
    <col min="1031" max="1031" width="15.85546875" customWidth="1"/>
    <col min="1032" max="1032" width="14.5703125" customWidth="1"/>
    <col min="1283" max="1283" width="12.28515625" customWidth="1"/>
    <col min="1284" max="1284" width="9.85546875" bestFit="1" customWidth="1"/>
    <col min="1285" max="1285" width="59.140625" customWidth="1"/>
    <col min="1286" max="1286" width="17.28515625" customWidth="1"/>
    <col min="1287" max="1287" width="15.85546875" customWidth="1"/>
    <col min="1288" max="1288" width="14.5703125" customWidth="1"/>
    <col min="1539" max="1539" width="12.28515625" customWidth="1"/>
    <col min="1540" max="1540" width="9.85546875" bestFit="1" customWidth="1"/>
    <col min="1541" max="1541" width="59.140625" customWidth="1"/>
    <col min="1542" max="1542" width="17.28515625" customWidth="1"/>
    <col min="1543" max="1543" width="15.85546875" customWidth="1"/>
    <col min="1544" max="1544" width="14.5703125" customWidth="1"/>
    <col min="1795" max="1795" width="12.28515625" customWidth="1"/>
    <col min="1796" max="1796" width="9.85546875" bestFit="1" customWidth="1"/>
    <col min="1797" max="1797" width="59.140625" customWidth="1"/>
    <col min="1798" max="1798" width="17.28515625" customWidth="1"/>
    <col min="1799" max="1799" width="15.85546875" customWidth="1"/>
    <col min="1800" max="1800" width="14.5703125" customWidth="1"/>
    <col min="2051" max="2051" width="12.28515625" customWidth="1"/>
    <col min="2052" max="2052" width="9.85546875" bestFit="1" customWidth="1"/>
    <col min="2053" max="2053" width="59.140625" customWidth="1"/>
    <col min="2054" max="2054" width="17.28515625" customWidth="1"/>
    <col min="2055" max="2055" width="15.85546875" customWidth="1"/>
    <col min="2056" max="2056" width="14.5703125" customWidth="1"/>
    <col min="2307" max="2307" width="12.28515625" customWidth="1"/>
    <col min="2308" max="2308" width="9.85546875" bestFit="1" customWidth="1"/>
    <col min="2309" max="2309" width="59.140625" customWidth="1"/>
    <col min="2310" max="2310" width="17.28515625" customWidth="1"/>
    <col min="2311" max="2311" width="15.85546875" customWidth="1"/>
    <col min="2312" max="2312" width="14.5703125" customWidth="1"/>
    <col min="2563" max="2563" width="12.28515625" customWidth="1"/>
    <col min="2564" max="2564" width="9.85546875" bestFit="1" customWidth="1"/>
    <col min="2565" max="2565" width="59.140625" customWidth="1"/>
    <col min="2566" max="2566" width="17.28515625" customWidth="1"/>
    <col min="2567" max="2567" width="15.85546875" customWidth="1"/>
    <col min="2568" max="2568" width="14.5703125" customWidth="1"/>
    <col min="2819" max="2819" width="12.28515625" customWidth="1"/>
    <col min="2820" max="2820" width="9.85546875" bestFit="1" customWidth="1"/>
    <col min="2821" max="2821" width="59.140625" customWidth="1"/>
    <col min="2822" max="2822" width="17.28515625" customWidth="1"/>
    <col min="2823" max="2823" width="15.85546875" customWidth="1"/>
    <col min="2824" max="2824" width="14.5703125" customWidth="1"/>
    <col min="3075" max="3075" width="12.28515625" customWidth="1"/>
    <col min="3076" max="3076" width="9.85546875" bestFit="1" customWidth="1"/>
    <col min="3077" max="3077" width="59.140625" customWidth="1"/>
    <col min="3078" max="3078" width="17.28515625" customWidth="1"/>
    <col min="3079" max="3079" width="15.85546875" customWidth="1"/>
    <col min="3080" max="3080" width="14.5703125" customWidth="1"/>
    <col min="3331" max="3331" width="12.28515625" customWidth="1"/>
    <col min="3332" max="3332" width="9.85546875" bestFit="1" customWidth="1"/>
    <col min="3333" max="3333" width="59.140625" customWidth="1"/>
    <col min="3334" max="3334" width="17.28515625" customWidth="1"/>
    <col min="3335" max="3335" width="15.85546875" customWidth="1"/>
    <col min="3336" max="3336" width="14.5703125" customWidth="1"/>
    <col min="3587" max="3587" width="12.28515625" customWidth="1"/>
    <col min="3588" max="3588" width="9.85546875" bestFit="1" customWidth="1"/>
    <col min="3589" max="3589" width="59.140625" customWidth="1"/>
    <col min="3590" max="3590" width="17.28515625" customWidth="1"/>
    <col min="3591" max="3591" width="15.85546875" customWidth="1"/>
    <col min="3592" max="3592" width="14.5703125" customWidth="1"/>
    <col min="3843" max="3843" width="12.28515625" customWidth="1"/>
    <col min="3844" max="3844" width="9.85546875" bestFit="1" customWidth="1"/>
    <col min="3845" max="3845" width="59.140625" customWidth="1"/>
    <col min="3846" max="3846" width="17.28515625" customWidth="1"/>
    <col min="3847" max="3847" width="15.85546875" customWidth="1"/>
    <col min="3848" max="3848" width="14.5703125" customWidth="1"/>
    <col min="4099" max="4099" width="12.28515625" customWidth="1"/>
    <col min="4100" max="4100" width="9.85546875" bestFit="1" customWidth="1"/>
    <col min="4101" max="4101" width="59.140625" customWidth="1"/>
    <col min="4102" max="4102" width="17.28515625" customWidth="1"/>
    <col min="4103" max="4103" width="15.85546875" customWidth="1"/>
    <col min="4104" max="4104" width="14.5703125" customWidth="1"/>
    <col min="4355" max="4355" width="12.28515625" customWidth="1"/>
    <col min="4356" max="4356" width="9.85546875" bestFit="1" customWidth="1"/>
    <col min="4357" max="4357" width="59.140625" customWidth="1"/>
    <col min="4358" max="4358" width="17.28515625" customWidth="1"/>
    <col min="4359" max="4359" width="15.85546875" customWidth="1"/>
    <col min="4360" max="4360" width="14.5703125" customWidth="1"/>
    <col min="4611" max="4611" width="12.28515625" customWidth="1"/>
    <col min="4612" max="4612" width="9.85546875" bestFit="1" customWidth="1"/>
    <col min="4613" max="4613" width="59.140625" customWidth="1"/>
    <col min="4614" max="4614" width="17.28515625" customWidth="1"/>
    <col min="4615" max="4615" width="15.85546875" customWidth="1"/>
    <col min="4616" max="4616" width="14.5703125" customWidth="1"/>
    <col min="4867" max="4867" width="12.28515625" customWidth="1"/>
    <col min="4868" max="4868" width="9.85546875" bestFit="1" customWidth="1"/>
    <col min="4869" max="4869" width="59.140625" customWidth="1"/>
    <col min="4870" max="4870" width="17.28515625" customWidth="1"/>
    <col min="4871" max="4871" width="15.85546875" customWidth="1"/>
    <col min="4872" max="4872" width="14.5703125" customWidth="1"/>
    <col min="5123" max="5123" width="12.28515625" customWidth="1"/>
    <col min="5124" max="5124" width="9.85546875" bestFit="1" customWidth="1"/>
    <col min="5125" max="5125" width="59.140625" customWidth="1"/>
    <col min="5126" max="5126" width="17.28515625" customWidth="1"/>
    <col min="5127" max="5127" width="15.85546875" customWidth="1"/>
    <col min="5128" max="5128" width="14.5703125" customWidth="1"/>
    <col min="5379" max="5379" width="12.28515625" customWidth="1"/>
    <col min="5380" max="5380" width="9.85546875" bestFit="1" customWidth="1"/>
    <col min="5381" max="5381" width="59.140625" customWidth="1"/>
    <col min="5382" max="5382" width="17.28515625" customWidth="1"/>
    <col min="5383" max="5383" width="15.85546875" customWidth="1"/>
    <col min="5384" max="5384" width="14.5703125" customWidth="1"/>
    <col min="5635" max="5635" width="12.28515625" customWidth="1"/>
    <col min="5636" max="5636" width="9.85546875" bestFit="1" customWidth="1"/>
    <col min="5637" max="5637" width="59.140625" customWidth="1"/>
    <col min="5638" max="5638" width="17.28515625" customWidth="1"/>
    <col min="5639" max="5639" width="15.85546875" customWidth="1"/>
    <col min="5640" max="5640" width="14.5703125" customWidth="1"/>
    <col min="5891" max="5891" width="12.28515625" customWidth="1"/>
    <col min="5892" max="5892" width="9.85546875" bestFit="1" customWidth="1"/>
    <col min="5893" max="5893" width="59.140625" customWidth="1"/>
    <col min="5894" max="5894" width="17.28515625" customWidth="1"/>
    <col min="5895" max="5895" width="15.85546875" customWidth="1"/>
    <col min="5896" max="5896" width="14.5703125" customWidth="1"/>
    <col min="6147" max="6147" width="12.28515625" customWidth="1"/>
    <col min="6148" max="6148" width="9.85546875" bestFit="1" customWidth="1"/>
    <col min="6149" max="6149" width="59.140625" customWidth="1"/>
    <col min="6150" max="6150" width="17.28515625" customWidth="1"/>
    <col min="6151" max="6151" width="15.85546875" customWidth="1"/>
    <col min="6152" max="6152" width="14.5703125" customWidth="1"/>
    <col min="6403" max="6403" width="12.28515625" customWidth="1"/>
    <col min="6404" max="6404" width="9.85546875" bestFit="1" customWidth="1"/>
    <col min="6405" max="6405" width="59.140625" customWidth="1"/>
    <col min="6406" max="6406" width="17.28515625" customWidth="1"/>
    <col min="6407" max="6407" width="15.85546875" customWidth="1"/>
    <col min="6408" max="6408" width="14.5703125" customWidth="1"/>
    <col min="6659" max="6659" width="12.28515625" customWidth="1"/>
    <col min="6660" max="6660" width="9.85546875" bestFit="1" customWidth="1"/>
    <col min="6661" max="6661" width="59.140625" customWidth="1"/>
    <col min="6662" max="6662" width="17.28515625" customWidth="1"/>
    <col min="6663" max="6663" width="15.85546875" customWidth="1"/>
    <col min="6664" max="6664" width="14.5703125" customWidth="1"/>
    <col min="6915" max="6915" width="12.28515625" customWidth="1"/>
    <col min="6916" max="6916" width="9.85546875" bestFit="1" customWidth="1"/>
    <col min="6917" max="6917" width="59.140625" customWidth="1"/>
    <col min="6918" max="6918" width="17.28515625" customWidth="1"/>
    <col min="6919" max="6919" width="15.85546875" customWidth="1"/>
    <col min="6920" max="6920" width="14.5703125" customWidth="1"/>
    <col min="7171" max="7171" width="12.28515625" customWidth="1"/>
    <col min="7172" max="7172" width="9.85546875" bestFit="1" customWidth="1"/>
    <col min="7173" max="7173" width="59.140625" customWidth="1"/>
    <col min="7174" max="7174" width="17.28515625" customWidth="1"/>
    <col min="7175" max="7175" width="15.85546875" customWidth="1"/>
    <col min="7176" max="7176" width="14.5703125" customWidth="1"/>
    <col min="7427" max="7427" width="12.28515625" customWidth="1"/>
    <col min="7428" max="7428" width="9.85546875" bestFit="1" customWidth="1"/>
    <col min="7429" max="7429" width="59.140625" customWidth="1"/>
    <col min="7430" max="7430" width="17.28515625" customWidth="1"/>
    <col min="7431" max="7431" width="15.85546875" customWidth="1"/>
    <col min="7432" max="7432" width="14.5703125" customWidth="1"/>
    <col min="7683" max="7683" width="12.28515625" customWidth="1"/>
    <col min="7684" max="7684" width="9.85546875" bestFit="1" customWidth="1"/>
    <col min="7685" max="7685" width="59.140625" customWidth="1"/>
    <col min="7686" max="7686" width="17.28515625" customWidth="1"/>
    <col min="7687" max="7687" width="15.85546875" customWidth="1"/>
    <col min="7688" max="7688" width="14.5703125" customWidth="1"/>
    <col min="7939" max="7939" width="12.28515625" customWidth="1"/>
    <col min="7940" max="7940" width="9.85546875" bestFit="1" customWidth="1"/>
    <col min="7941" max="7941" width="59.140625" customWidth="1"/>
    <col min="7942" max="7942" width="17.28515625" customWidth="1"/>
    <col min="7943" max="7943" width="15.85546875" customWidth="1"/>
    <col min="7944" max="7944" width="14.5703125" customWidth="1"/>
    <col min="8195" max="8195" width="12.28515625" customWidth="1"/>
    <col min="8196" max="8196" width="9.85546875" bestFit="1" customWidth="1"/>
    <col min="8197" max="8197" width="59.140625" customWidth="1"/>
    <col min="8198" max="8198" width="17.28515625" customWidth="1"/>
    <col min="8199" max="8199" width="15.85546875" customWidth="1"/>
    <col min="8200" max="8200" width="14.5703125" customWidth="1"/>
    <col min="8451" max="8451" width="12.28515625" customWidth="1"/>
    <col min="8452" max="8452" width="9.85546875" bestFit="1" customWidth="1"/>
    <col min="8453" max="8453" width="59.140625" customWidth="1"/>
    <col min="8454" max="8454" width="17.28515625" customWidth="1"/>
    <col min="8455" max="8455" width="15.85546875" customWidth="1"/>
    <col min="8456" max="8456" width="14.5703125" customWidth="1"/>
    <col min="8707" max="8707" width="12.28515625" customWidth="1"/>
    <col min="8708" max="8708" width="9.85546875" bestFit="1" customWidth="1"/>
    <col min="8709" max="8709" width="59.140625" customWidth="1"/>
    <col min="8710" max="8710" width="17.28515625" customWidth="1"/>
    <col min="8711" max="8711" width="15.85546875" customWidth="1"/>
    <col min="8712" max="8712" width="14.5703125" customWidth="1"/>
    <col min="8963" max="8963" width="12.28515625" customWidth="1"/>
    <col min="8964" max="8964" width="9.85546875" bestFit="1" customWidth="1"/>
    <col min="8965" max="8965" width="59.140625" customWidth="1"/>
    <col min="8966" max="8966" width="17.28515625" customWidth="1"/>
    <col min="8967" max="8967" width="15.85546875" customWidth="1"/>
    <col min="8968" max="8968" width="14.5703125" customWidth="1"/>
    <col min="9219" max="9219" width="12.28515625" customWidth="1"/>
    <col min="9220" max="9220" width="9.85546875" bestFit="1" customWidth="1"/>
    <col min="9221" max="9221" width="59.140625" customWidth="1"/>
    <col min="9222" max="9222" width="17.28515625" customWidth="1"/>
    <col min="9223" max="9223" width="15.85546875" customWidth="1"/>
    <col min="9224" max="9224" width="14.5703125" customWidth="1"/>
    <col min="9475" max="9475" width="12.28515625" customWidth="1"/>
    <col min="9476" max="9476" width="9.85546875" bestFit="1" customWidth="1"/>
    <col min="9477" max="9477" width="59.140625" customWidth="1"/>
    <col min="9478" max="9478" width="17.28515625" customWidth="1"/>
    <col min="9479" max="9479" width="15.85546875" customWidth="1"/>
    <col min="9480" max="9480" width="14.5703125" customWidth="1"/>
    <col min="9731" max="9731" width="12.28515625" customWidth="1"/>
    <col min="9732" max="9732" width="9.85546875" bestFit="1" customWidth="1"/>
    <col min="9733" max="9733" width="59.140625" customWidth="1"/>
    <col min="9734" max="9734" width="17.28515625" customWidth="1"/>
    <col min="9735" max="9735" width="15.85546875" customWidth="1"/>
    <col min="9736" max="9736" width="14.5703125" customWidth="1"/>
    <col min="9987" max="9987" width="12.28515625" customWidth="1"/>
    <col min="9988" max="9988" width="9.85546875" bestFit="1" customWidth="1"/>
    <col min="9989" max="9989" width="59.140625" customWidth="1"/>
    <col min="9990" max="9990" width="17.28515625" customWidth="1"/>
    <col min="9991" max="9991" width="15.85546875" customWidth="1"/>
    <col min="9992" max="9992" width="14.5703125" customWidth="1"/>
    <col min="10243" max="10243" width="12.28515625" customWidth="1"/>
    <col min="10244" max="10244" width="9.85546875" bestFit="1" customWidth="1"/>
    <col min="10245" max="10245" width="59.140625" customWidth="1"/>
    <col min="10246" max="10246" width="17.28515625" customWidth="1"/>
    <col min="10247" max="10247" width="15.85546875" customWidth="1"/>
    <col min="10248" max="10248" width="14.5703125" customWidth="1"/>
    <col min="10499" max="10499" width="12.28515625" customWidth="1"/>
    <col min="10500" max="10500" width="9.85546875" bestFit="1" customWidth="1"/>
    <col min="10501" max="10501" width="59.140625" customWidth="1"/>
    <col min="10502" max="10502" width="17.28515625" customWidth="1"/>
    <col min="10503" max="10503" width="15.85546875" customWidth="1"/>
    <col min="10504" max="10504" width="14.5703125" customWidth="1"/>
    <col min="10755" max="10755" width="12.28515625" customWidth="1"/>
    <col min="10756" max="10756" width="9.85546875" bestFit="1" customWidth="1"/>
    <col min="10757" max="10757" width="59.140625" customWidth="1"/>
    <col min="10758" max="10758" width="17.28515625" customWidth="1"/>
    <col min="10759" max="10759" width="15.85546875" customWidth="1"/>
    <col min="10760" max="10760" width="14.5703125" customWidth="1"/>
    <col min="11011" max="11011" width="12.28515625" customWidth="1"/>
    <col min="11012" max="11012" width="9.85546875" bestFit="1" customWidth="1"/>
    <col min="11013" max="11013" width="59.140625" customWidth="1"/>
    <col min="11014" max="11014" width="17.28515625" customWidth="1"/>
    <col min="11015" max="11015" width="15.85546875" customWidth="1"/>
    <col min="11016" max="11016" width="14.5703125" customWidth="1"/>
    <col min="11267" max="11267" width="12.28515625" customWidth="1"/>
    <col min="11268" max="11268" width="9.85546875" bestFit="1" customWidth="1"/>
    <col min="11269" max="11269" width="59.140625" customWidth="1"/>
    <col min="11270" max="11270" width="17.28515625" customWidth="1"/>
    <col min="11271" max="11271" width="15.85546875" customWidth="1"/>
    <col min="11272" max="11272" width="14.5703125" customWidth="1"/>
    <col min="11523" max="11523" width="12.28515625" customWidth="1"/>
    <col min="11524" max="11524" width="9.85546875" bestFit="1" customWidth="1"/>
    <col min="11525" max="11525" width="59.140625" customWidth="1"/>
    <col min="11526" max="11526" width="17.28515625" customWidth="1"/>
    <col min="11527" max="11527" width="15.85546875" customWidth="1"/>
    <col min="11528" max="11528" width="14.5703125" customWidth="1"/>
    <col min="11779" max="11779" width="12.28515625" customWidth="1"/>
    <col min="11780" max="11780" width="9.85546875" bestFit="1" customWidth="1"/>
    <col min="11781" max="11781" width="59.140625" customWidth="1"/>
    <col min="11782" max="11782" width="17.28515625" customWidth="1"/>
    <col min="11783" max="11783" width="15.85546875" customWidth="1"/>
    <col min="11784" max="11784" width="14.5703125" customWidth="1"/>
    <col min="12035" max="12035" width="12.28515625" customWidth="1"/>
    <col min="12036" max="12036" width="9.85546875" bestFit="1" customWidth="1"/>
    <col min="12037" max="12037" width="59.140625" customWidth="1"/>
    <col min="12038" max="12038" width="17.28515625" customWidth="1"/>
    <col min="12039" max="12039" width="15.85546875" customWidth="1"/>
    <col min="12040" max="12040" width="14.5703125" customWidth="1"/>
    <col min="12291" max="12291" width="12.28515625" customWidth="1"/>
    <col min="12292" max="12292" width="9.85546875" bestFit="1" customWidth="1"/>
    <col min="12293" max="12293" width="59.140625" customWidth="1"/>
    <col min="12294" max="12294" width="17.28515625" customWidth="1"/>
    <col min="12295" max="12295" width="15.85546875" customWidth="1"/>
    <col min="12296" max="12296" width="14.5703125" customWidth="1"/>
    <col min="12547" max="12547" width="12.28515625" customWidth="1"/>
    <col min="12548" max="12548" width="9.85546875" bestFit="1" customWidth="1"/>
    <col min="12549" max="12549" width="59.140625" customWidth="1"/>
    <col min="12550" max="12550" width="17.28515625" customWidth="1"/>
    <col min="12551" max="12551" width="15.85546875" customWidth="1"/>
    <col min="12552" max="12552" width="14.5703125" customWidth="1"/>
    <col min="12803" max="12803" width="12.28515625" customWidth="1"/>
    <col min="12804" max="12804" width="9.85546875" bestFit="1" customWidth="1"/>
    <col min="12805" max="12805" width="59.140625" customWidth="1"/>
    <col min="12806" max="12806" width="17.28515625" customWidth="1"/>
    <col min="12807" max="12807" width="15.85546875" customWidth="1"/>
    <col min="12808" max="12808" width="14.5703125" customWidth="1"/>
    <col min="13059" max="13059" width="12.28515625" customWidth="1"/>
    <col min="13060" max="13060" width="9.85546875" bestFit="1" customWidth="1"/>
    <col min="13061" max="13061" width="59.140625" customWidth="1"/>
    <col min="13062" max="13062" width="17.28515625" customWidth="1"/>
    <col min="13063" max="13063" width="15.85546875" customWidth="1"/>
    <col min="13064" max="13064" width="14.5703125" customWidth="1"/>
    <col min="13315" max="13315" width="12.28515625" customWidth="1"/>
    <col min="13316" max="13316" width="9.85546875" bestFit="1" customWidth="1"/>
    <col min="13317" max="13317" width="59.140625" customWidth="1"/>
    <col min="13318" max="13318" width="17.28515625" customWidth="1"/>
    <col min="13319" max="13319" width="15.85546875" customWidth="1"/>
    <col min="13320" max="13320" width="14.5703125" customWidth="1"/>
    <col min="13571" max="13571" width="12.28515625" customWidth="1"/>
    <col min="13572" max="13572" width="9.85546875" bestFit="1" customWidth="1"/>
    <col min="13573" max="13573" width="59.140625" customWidth="1"/>
    <col min="13574" max="13574" width="17.28515625" customWidth="1"/>
    <col min="13575" max="13575" width="15.85546875" customWidth="1"/>
    <col min="13576" max="13576" width="14.5703125" customWidth="1"/>
    <col min="13827" max="13827" width="12.28515625" customWidth="1"/>
    <col min="13828" max="13828" width="9.85546875" bestFit="1" customWidth="1"/>
    <col min="13829" max="13829" width="59.140625" customWidth="1"/>
    <col min="13830" max="13830" width="17.28515625" customWidth="1"/>
    <col min="13831" max="13831" width="15.85546875" customWidth="1"/>
    <col min="13832" max="13832" width="14.5703125" customWidth="1"/>
    <col min="14083" max="14083" width="12.28515625" customWidth="1"/>
    <col min="14084" max="14084" width="9.85546875" bestFit="1" customWidth="1"/>
    <col min="14085" max="14085" width="59.140625" customWidth="1"/>
    <col min="14086" max="14086" width="17.28515625" customWidth="1"/>
    <col min="14087" max="14087" width="15.85546875" customWidth="1"/>
    <col min="14088" max="14088" width="14.5703125" customWidth="1"/>
    <col min="14339" max="14339" width="12.28515625" customWidth="1"/>
    <col min="14340" max="14340" width="9.85546875" bestFit="1" customWidth="1"/>
    <col min="14341" max="14341" width="59.140625" customWidth="1"/>
    <col min="14342" max="14342" width="17.28515625" customWidth="1"/>
    <col min="14343" max="14343" width="15.85546875" customWidth="1"/>
    <col min="14344" max="14344" width="14.5703125" customWidth="1"/>
    <col min="14595" max="14595" width="12.28515625" customWidth="1"/>
    <col min="14596" max="14596" width="9.85546875" bestFit="1" customWidth="1"/>
    <col min="14597" max="14597" width="59.140625" customWidth="1"/>
    <col min="14598" max="14598" width="17.28515625" customWidth="1"/>
    <col min="14599" max="14599" width="15.85546875" customWidth="1"/>
    <col min="14600" max="14600" width="14.5703125" customWidth="1"/>
    <col min="14851" max="14851" width="12.28515625" customWidth="1"/>
    <col min="14852" max="14852" width="9.85546875" bestFit="1" customWidth="1"/>
    <col min="14853" max="14853" width="59.140625" customWidth="1"/>
    <col min="14854" max="14854" width="17.28515625" customWidth="1"/>
    <col min="14855" max="14855" width="15.85546875" customWidth="1"/>
    <col min="14856" max="14856" width="14.5703125" customWidth="1"/>
    <col min="15107" max="15107" width="12.28515625" customWidth="1"/>
    <col min="15108" max="15108" width="9.85546875" bestFit="1" customWidth="1"/>
    <col min="15109" max="15109" width="59.140625" customWidth="1"/>
    <col min="15110" max="15110" width="17.28515625" customWidth="1"/>
    <col min="15111" max="15111" width="15.85546875" customWidth="1"/>
    <col min="15112" max="15112" width="14.5703125" customWidth="1"/>
    <col min="15363" max="15363" width="12.28515625" customWidth="1"/>
    <col min="15364" max="15364" width="9.85546875" bestFit="1" customWidth="1"/>
    <col min="15365" max="15365" width="59.140625" customWidth="1"/>
    <col min="15366" max="15366" width="17.28515625" customWidth="1"/>
    <col min="15367" max="15367" width="15.85546875" customWidth="1"/>
    <col min="15368" max="15368" width="14.5703125" customWidth="1"/>
    <col min="15619" max="15619" width="12.28515625" customWidth="1"/>
    <col min="15620" max="15620" width="9.85546875" bestFit="1" customWidth="1"/>
    <col min="15621" max="15621" width="59.140625" customWidth="1"/>
    <col min="15622" max="15622" width="17.28515625" customWidth="1"/>
    <col min="15623" max="15623" width="15.85546875" customWidth="1"/>
    <col min="15624" max="15624" width="14.5703125" customWidth="1"/>
    <col min="15875" max="15875" width="12.28515625" customWidth="1"/>
    <col min="15876" max="15876" width="9.85546875" bestFit="1" customWidth="1"/>
    <col min="15877" max="15877" width="59.140625" customWidth="1"/>
    <col min="15878" max="15878" width="17.28515625" customWidth="1"/>
    <col min="15879" max="15879" width="15.85546875" customWidth="1"/>
    <col min="15880" max="15880" width="14.5703125" customWidth="1"/>
    <col min="16131" max="16131" width="12.28515625" customWidth="1"/>
    <col min="16132" max="16132" width="9.85546875" bestFit="1" customWidth="1"/>
    <col min="16133" max="16133" width="59.140625" customWidth="1"/>
    <col min="16134" max="16134" width="17.28515625" customWidth="1"/>
    <col min="16135" max="16135" width="15.85546875" customWidth="1"/>
    <col min="16136" max="16136" width="14.5703125" customWidth="1"/>
  </cols>
  <sheetData>
    <row r="1" spans="1:10" x14ac:dyDescent="0.25">
      <c r="J1" s="132" t="s">
        <v>270</v>
      </c>
    </row>
    <row r="2" spans="1:10" ht="52.5" customHeight="1" x14ac:dyDescent="0.25">
      <c r="A2" s="148" t="s">
        <v>36</v>
      </c>
      <c r="B2" s="148"/>
      <c r="C2" s="149"/>
      <c r="D2" s="149"/>
      <c r="E2" s="149"/>
      <c r="F2" s="149"/>
      <c r="G2" s="149"/>
      <c r="H2" s="150"/>
      <c r="I2" s="150"/>
      <c r="J2" s="150"/>
    </row>
    <row r="3" spans="1:10" ht="15" customHeight="1" x14ac:dyDescent="0.25">
      <c r="A3" s="151" t="s">
        <v>37</v>
      </c>
      <c r="B3" s="151" t="s">
        <v>39</v>
      </c>
      <c r="C3" s="153" t="s">
        <v>0</v>
      </c>
      <c r="D3" s="155" t="s">
        <v>49</v>
      </c>
      <c r="E3" s="155" t="s">
        <v>68</v>
      </c>
      <c r="F3" s="146" t="s">
        <v>62</v>
      </c>
      <c r="G3" s="158" t="s">
        <v>50</v>
      </c>
      <c r="H3" s="142" t="s">
        <v>51</v>
      </c>
      <c r="I3" s="146" t="s">
        <v>67</v>
      </c>
      <c r="J3" s="142" t="s">
        <v>89</v>
      </c>
    </row>
    <row r="4" spans="1:10" ht="85.5" customHeight="1" x14ac:dyDescent="0.25">
      <c r="A4" s="152"/>
      <c r="B4" s="156"/>
      <c r="C4" s="154"/>
      <c r="D4" s="156"/>
      <c r="E4" s="157"/>
      <c r="F4" s="147"/>
      <c r="G4" s="159"/>
      <c r="H4" s="142"/>
      <c r="I4" s="147"/>
      <c r="J4" s="142"/>
    </row>
    <row r="5" spans="1:10" ht="15" customHeight="1" x14ac:dyDescent="0.25">
      <c r="A5" s="23">
        <v>1</v>
      </c>
      <c r="B5" s="23">
        <v>2</v>
      </c>
      <c r="C5" s="23">
        <v>3</v>
      </c>
      <c r="D5" s="24">
        <v>4</v>
      </c>
      <c r="E5" s="25">
        <v>5</v>
      </c>
      <c r="F5" s="25">
        <v>6</v>
      </c>
      <c r="G5" s="26">
        <v>7</v>
      </c>
      <c r="H5" s="26">
        <v>8</v>
      </c>
      <c r="I5" s="26">
        <v>9</v>
      </c>
      <c r="J5" s="26">
        <v>10</v>
      </c>
    </row>
    <row r="6" spans="1:10" x14ac:dyDescent="0.25">
      <c r="A6" s="160" t="s">
        <v>38</v>
      </c>
      <c r="B6" s="15" t="s">
        <v>52</v>
      </c>
      <c r="C6" s="140" t="s">
        <v>1</v>
      </c>
      <c r="D6" s="9">
        <v>176689.3</v>
      </c>
      <c r="E6" s="10">
        <v>0</v>
      </c>
      <c r="F6" s="10">
        <f>E6-D6</f>
        <v>-176689.3</v>
      </c>
      <c r="G6" s="9">
        <v>0</v>
      </c>
      <c r="H6" s="14">
        <v>0</v>
      </c>
      <c r="I6" s="14">
        <f>G6-H6</f>
        <v>0</v>
      </c>
      <c r="J6" s="14">
        <v>0</v>
      </c>
    </row>
    <row r="7" spans="1:10" x14ac:dyDescent="0.25">
      <c r="A7" s="156"/>
      <c r="B7" s="15" t="s">
        <v>47</v>
      </c>
      <c r="C7" s="141"/>
      <c r="D7" s="9">
        <v>75079.899999999994</v>
      </c>
      <c r="E7" s="10">
        <v>70088</v>
      </c>
      <c r="F7" s="10">
        <f t="shared" ref="F7:F65" si="0">E7-D7</f>
        <v>-4991.8999999999942</v>
      </c>
      <c r="G7" s="9">
        <v>70088</v>
      </c>
      <c r="H7" s="14">
        <v>69900.3</v>
      </c>
      <c r="I7" s="14">
        <f t="shared" ref="I7:I65" si="1">G7-H7</f>
        <v>187.69999999999709</v>
      </c>
      <c r="J7" s="14">
        <f>H7/G7*100</f>
        <v>99.732193813491605</v>
      </c>
    </row>
    <row r="8" spans="1:10" ht="30" x14ac:dyDescent="0.25">
      <c r="A8" s="15" t="s">
        <v>38</v>
      </c>
      <c r="B8" s="15" t="s">
        <v>47</v>
      </c>
      <c r="C8" s="4" t="s">
        <v>2</v>
      </c>
      <c r="D8" s="11">
        <v>90</v>
      </c>
      <c r="E8" s="10">
        <v>90</v>
      </c>
      <c r="F8" s="10">
        <f t="shared" si="0"/>
        <v>0</v>
      </c>
      <c r="G8" s="11">
        <v>90</v>
      </c>
      <c r="H8" s="14">
        <v>90</v>
      </c>
      <c r="I8" s="14">
        <f t="shared" si="1"/>
        <v>0</v>
      </c>
      <c r="J8" s="14">
        <f t="shared" ref="J8:J58" si="2">H8/G8*100</f>
        <v>100</v>
      </c>
    </row>
    <row r="9" spans="1:10" x14ac:dyDescent="0.25">
      <c r="A9" s="15" t="s">
        <v>45</v>
      </c>
      <c r="B9" s="29" t="s">
        <v>47</v>
      </c>
      <c r="C9" s="4" t="s">
        <v>40</v>
      </c>
      <c r="D9" s="11">
        <v>0</v>
      </c>
      <c r="E9" s="10">
        <v>533.29999999999995</v>
      </c>
      <c r="F9" s="10">
        <f t="shared" si="0"/>
        <v>533.29999999999995</v>
      </c>
      <c r="G9" s="11">
        <v>533.29999999999995</v>
      </c>
      <c r="H9" s="14">
        <v>533.29999999999995</v>
      </c>
      <c r="I9" s="14">
        <f t="shared" si="1"/>
        <v>0</v>
      </c>
      <c r="J9" s="14">
        <f t="shared" si="2"/>
        <v>100</v>
      </c>
    </row>
    <row r="10" spans="1:10" ht="30" x14ac:dyDescent="0.25">
      <c r="A10" s="15" t="s">
        <v>38</v>
      </c>
      <c r="B10" s="15" t="s">
        <v>52</v>
      </c>
      <c r="C10" s="140" t="s">
        <v>7</v>
      </c>
      <c r="D10" s="11">
        <v>249026.5</v>
      </c>
      <c r="E10" s="10">
        <v>0</v>
      </c>
      <c r="F10" s="10">
        <f t="shared" si="0"/>
        <v>-249026.5</v>
      </c>
      <c r="G10" s="11">
        <v>0</v>
      </c>
      <c r="H10" s="14">
        <v>0</v>
      </c>
      <c r="I10" s="14">
        <f t="shared" si="1"/>
        <v>0</v>
      </c>
      <c r="J10" s="14">
        <v>0</v>
      </c>
    </row>
    <row r="11" spans="1:10" ht="30" x14ac:dyDescent="0.25">
      <c r="A11" s="15" t="s">
        <v>38</v>
      </c>
      <c r="B11" s="15" t="s">
        <v>47</v>
      </c>
      <c r="C11" s="141"/>
      <c r="D11" s="11">
        <v>77089.899999999994</v>
      </c>
      <c r="E11" s="10">
        <v>68846.100000000006</v>
      </c>
      <c r="F11" s="10">
        <f t="shared" si="0"/>
        <v>-8243.7999999999884</v>
      </c>
      <c r="G11" s="11">
        <v>68846.100000000006</v>
      </c>
      <c r="H11" s="14">
        <v>68846.100000000006</v>
      </c>
      <c r="I11" s="14">
        <f t="shared" si="1"/>
        <v>0</v>
      </c>
      <c r="J11" s="14">
        <f>H11/G11*100</f>
        <v>100</v>
      </c>
    </row>
    <row r="12" spans="1:10" ht="30" x14ac:dyDescent="0.25">
      <c r="A12" s="15" t="s">
        <v>38</v>
      </c>
      <c r="B12" s="15" t="s">
        <v>47</v>
      </c>
      <c r="C12" s="4" t="s">
        <v>41</v>
      </c>
      <c r="D12" s="11">
        <v>18839.8</v>
      </c>
      <c r="E12" s="10">
        <v>18606.8</v>
      </c>
      <c r="F12" s="10">
        <f t="shared" si="0"/>
        <v>-233</v>
      </c>
      <c r="G12" s="11">
        <v>18606.8</v>
      </c>
      <c r="H12" s="14">
        <v>18606.8</v>
      </c>
      <c r="I12" s="14">
        <f t="shared" si="1"/>
        <v>0</v>
      </c>
      <c r="J12" s="14">
        <f t="shared" si="2"/>
        <v>100</v>
      </c>
    </row>
    <row r="13" spans="1:10" ht="38.25" x14ac:dyDescent="0.25">
      <c r="A13" s="15" t="s">
        <v>38</v>
      </c>
      <c r="B13" s="15" t="s">
        <v>47</v>
      </c>
      <c r="C13" s="4" t="s">
        <v>8</v>
      </c>
      <c r="D13" s="11">
        <v>21080.799999999999</v>
      </c>
      <c r="E13" s="10">
        <v>20165.2</v>
      </c>
      <c r="F13" s="10">
        <f t="shared" si="0"/>
        <v>-915.59999999999854</v>
      </c>
      <c r="G13" s="11">
        <v>20165.2</v>
      </c>
      <c r="H13" s="14">
        <v>20165.2</v>
      </c>
      <c r="I13" s="14">
        <f t="shared" si="1"/>
        <v>0</v>
      </c>
      <c r="J13" s="14">
        <f t="shared" si="2"/>
        <v>100</v>
      </c>
    </row>
    <row r="14" spans="1:10" ht="30" x14ac:dyDescent="0.25">
      <c r="A14" s="15" t="s">
        <v>38</v>
      </c>
      <c r="B14" s="15" t="s">
        <v>47</v>
      </c>
      <c r="C14" s="4" t="s">
        <v>9</v>
      </c>
      <c r="D14" s="11">
        <v>1500</v>
      </c>
      <c r="E14" s="10">
        <v>1668.7</v>
      </c>
      <c r="F14" s="10">
        <f t="shared" si="0"/>
        <v>168.70000000000005</v>
      </c>
      <c r="G14" s="11">
        <v>1668.7</v>
      </c>
      <c r="H14" s="14">
        <v>1668.7</v>
      </c>
      <c r="I14" s="14">
        <f t="shared" si="1"/>
        <v>0</v>
      </c>
      <c r="J14" s="14">
        <f t="shared" si="2"/>
        <v>100</v>
      </c>
    </row>
    <row r="15" spans="1:10" ht="30" x14ac:dyDescent="0.25">
      <c r="A15" s="15" t="s">
        <v>38</v>
      </c>
      <c r="B15" s="15" t="s">
        <v>47</v>
      </c>
      <c r="C15" s="4" t="s">
        <v>10</v>
      </c>
      <c r="D15" s="11">
        <v>33121.800000000003</v>
      </c>
      <c r="E15" s="10">
        <v>31597.7</v>
      </c>
      <c r="F15" s="10">
        <f t="shared" si="0"/>
        <v>-1524.1000000000022</v>
      </c>
      <c r="G15" s="11">
        <v>31597.7</v>
      </c>
      <c r="H15" s="14">
        <v>31597.7</v>
      </c>
      <c r="I15" s="14">
        <f t="shared" si="1"/>
        <v>0</v>
      </c>
      <c r="J15" s="14">
        <f t="shared" si="2"/>
        <v>100</v>
      </c>
    </row>
    <row r="16" spans="1:10" ht="30" x14ac:dyDescent="0.25">
      <c r="A16" s="15" t="s">
        <v>38</v>
      </c>
      <c r="B16" s="15" t="s">
        <v>47</v>
      </c>
      <c r="C16" s="4" t="s">
        <v>11</v>
      </c>
      <c r="D16" s="9">
        <v>5260</v>
      </c>
      <c r="E16" s="10">
        <v>3150</v>
      </c>
      <c r="F16" s="10">
        <f t="shared" si="0"/>
        <v>-2110</v>
      </c>
      <c r="G16" s="9">
        <v>3150</v>
      </c>
      <c r="H16" s="14">
        <v>3150</v>
      </c>
      <c r="I16" s="14">
        <f t="shared" si="1"/>
        <v>0</v>
      </c>
      <c r="J16" s="14">
        <f t="shared" si="2"/>
        <v>100</v>
      </c>
    </row>
    <row r="17" spans="1:10" ht="30" x14ac:dyDescent="0.25">
      <c r="A17" s="15" t="s">
        <v>38</v>
      </c>
      <c r="B17" s="15" t="s">
        <v>47</v>
      </c>
      <c r="C17" s="140" t="s">
        <v>15</v>
      </c>
      <c r="D17" s="11">
        <v>1084</v>
      </c>
      <c r="E17" s="10">
        <v>1024.4000000000001</v>
      </c>
      <c r="F17" s="10">
        <f t="shared" si="0"/>
        <v>-59.599999999999909</v>
      </c>
      <c r="G17" s="11">
        <v>1024.4000000000001</v>
      </c>
      <c r="H17" s="14">
        <v>1024.4000000000001</v>
      </c>
      <c r="I17" s="14">
        <f t="shared" si="1"/>
        <v>0</v>
      </c>
      <c r="J17" s="14">
        <f t="shared" si="2"/>
        <v>100</v>
      </c>
    </row>
    <row r="18" spans="1:10" ht="30" x14ac:dyDescent="0.25">
      <c r="A18" s="15" t="s">
        <v>46</v>
      </c>
      <c r="B18" s="15" t="s">
        <v>47</v>
      </c>
      <c r="C18" s="141"/>
      <c r="D18" s="11">
        <v>295</v>
      </c>
      <c r="E18" s="10">
        <v>0</v>
      </c>
      <c r="F18" s="10">
        <f t="shared" si="0"/>
        <v>-295</v>
      </c>
      <c r="G18" s="11">
        <v>0</v>
      </c>
      <c r="H18" s="14">
        <v>0</v>
      </c>
      <c r="I18" s="14">
        <f t="shared" si="1"/>
        <v>0</v>
      </c>
      <c r="J18" s="14">
        <v>0</v>
      </c>
    </row>
    <row r="19" spans="1:10" ht="38.25" x14ac:dyDescent="0.25">
      <c r="A19" s="15" t="s">
        <v>38</v>
      </c>
      <c r="B19" s="15" t="s">
        <v>47</v>
      </c>
      <c r="C19" s="4" t="s">
        <v>17</v>
      </c>
      <c r="D19" s="9">
        <v>5722.3</v>
      </c>
      <c r="E19" s="10">
        <v>5620.6</v>
      </c>
      <c r="F19" s="10">
        <f t="shared" si="0"/>
        <v>-101.69999999999982</v>
      </c>
      <c r="G19" s="9">
        <v>5620.6</v>
      </c>
      <c r="H19" s="14">
        <v>5620.6</v>
      </c>
      <c r="I19" s="14">
        <f t="shared" si="1"/>
        <v>0</v>
      </c>
      <c r="J19" s="14">
        <f t="shared" si="2"/>
        <v>100</v>
      </c>
    </row>
    <row r="20" spans="1:10" ht="30" x14ac:dyDescent="0.25">
      <c r="A20" s="15" t="s">
        <v>38</v>
      </c>
      <c r="B20" s="15" t="s">
        <v>47</v>
      </c>
      <c r="C20" s="4" t="s">
        <v>18</v>
      </c>
      <c r="D20" s="9">
        <v>84</v>
      </c>
      <c r="E20" s="10">
        <v>52</v>
      </c>
      <c r="F20" s="10">
        <f t="shared" si="0"/>
        <v>-32</v>
      </c>
      <c r="G20" s="9">
        <v>52</v>
      </c>
      <c r="H20" s="14">
        <v>52</v>
      </c>
      <c r="I20" s="14">
        <f t="shared" si="1"/>
        <v>0</v>
      </c>
      <c r="J20" s="14">
        <f t="shared" si="2"/>
        <v>100</v>
      </c>
    </row>
    <row r="21" spans="1:10" ht="30" x14ac:dyDescent="0.25">
      <c r="A21" s="15" t="s">
        <v>38</v>
      </c>
      <c r="B21" s="15" t="s">
        <v>47</v>
      </c>
      <c r="C21" s="4" t="s">
        <v>19</v>
      </c>
      <c r="D21" s="9">
        <v>100</v>
      </c>
      <c r="E21" s="10">
        <v>80</v>
      </c>
      <c r="F21" s="10">
        <f t="shared" si="0"/>
        <v>-20</v>
      </c>
      <c r="G21" s="9">
        <v>80</v>
      </c>
      <c r="H21" s="14">
        <v>80</v>
      </c>
      <c r="I21" s="14">
        <f t="shared" si="1"/>
        <v>0</v>
      </c>
      <c r="J21" s="14">
        <f t="shared" si="2"/>
        <v>100</v>
      </c>
    </row>
    <row r="22" spans="1:10" ht="30" x14ac:dyDescent="0.25">
      <c r="A22" s="15" t="s">
        <v>38</v>
      </c>
      <c r="B22" s="15" t="s">
        <v>47</v>
      </c>
      <c r="C22" s="4" t="s">
        <v>20</v>
      </c>
      <c r="D22" s="9">
        <v>645</v>
      </c>
      <c r="E22" s="10">
        <v>549</v>
      </c>
      <c r="F22" s="10">
        <f t="shared" si="0"/>
        <v>-96</v>
      </c>
      <c r="G22" s="9">
        <v>549</v>
      </c>
      <c r="H22" s="14">
        <v>549</v>
      </c>
      <c r="I22" s="14">
        <f t="shared" si="1"/>
        <v>0</v>
      </c>
      <c r="J22" s="14">
        <f t="shared" si="2"/>
        <v>100</v>
      </c>
    </row>
    <row r="23" spans="1:10" ht="30" x14ac:dyDescent="0.25">
      <c r="A23" s="15" t="s">
        <v>38</v>
      </c>
      <c r="B23" s="15" t="s">
        <v>47</v>
      </c>
      <c r="C23" s="4" t="s">
        <v>21</v>
      </c>
      <c r="D23" s="11">
        <v>1568.3</v>
      </c>
      <c r="E23" s="10">
        <v>1157</v>
      </c>
      <c r="F23" s="10">
        <f t="shared" si="0"/>
        <v>-411.29999999999995</v>
      </c>
      <c r="G23" s="11">
        <v>1157</v>
      </c>
      <c r="H23" s="14">
        <v>1157</v>
      </c>
      <c r="I23" s="14">
        <f t="shared" si="1"/>
        <v>0</v>
      </c>
      <c r="J23" s="14">
        <f t="shared" si="2"/>
        <v>100</v>
      </c>
    </row>
    <row r="24" spans="1:10" ht="30" x14ac:dyDescent="0.25">
      <c r="A24" s="15" t="s">
        <v>38</v>
      </c>
      <c r="B24" s="15" t="s">
        <v>47</v>
      </c>
      <c r="C24" s="4" t="s">
        <v>22</v>
      </c>
      <c r="D24" s="11">
        <v>427.1</v>
      </c>
      <c r="E24" s="10">
        <v>440.5</v>
      </c>
      <c r="F24" s="10">
        <f t="shared" si="0"/>
        <v>13.399999999999977</v>
      </c>
      <c r="G24" s="11">
        <v>440.5</v>
      </c>
      <c r="H24" s="14">
        <v>440.4</v>
      </c>
      <c r="I24" s="14">
        <f t="shared" si="1"/>
        <v>0.10000000000002274</v>
      </c>
      <c r="J24" s="14">
        <f t="shared" si="2"/>
        <v>99.977298524404077</v>
      </c>
    </row>
    <row r="25" spans="1:10" ht="30" x14ac:dyDescent="0.25">
      <c r="A25" s="15" t="s">
        <v>38</v>
      </c>
      <c r="B25" s="15" t="s">
        <v>47</v>
      </c>
      <c r="C25" s="4" t="s">
        <v>23</v>
      </c>
      <c r="D25" s="11">
        <v>180</v>
      </c>
      <c r="E25" s="10">
        <v>83.5</v>
      </c>
      <c r="F25" s="10">
        <f t="shared" si="0"/>
        <v>-96.5</v>
      </c>
      <c r="G25" s="11">
        <v>83.5</v>
      </c>
      <c r="H25" s="14">
        <v>83.5</v>
      </c>
      <c r="I25" s="14">
        <f t="shared" si="1"/>
        <v>0</v>
      </c>
      <c r="J25" s="14">
        <f t="shared" si="2"/>
        <v>100</v>
      </c>
    </row>
    <row r="26" spans="1:10" ht="30" x14ac:dyDescent="0.25">
      <c r="A26" s="15" t="s">
        <v>38</v>
      </c>
      <c r="B26" s="15" t="s">
        <v>47</v>
      </c>
      <c r="C26" s="4" t="s">
        <v>24</v>
      </c>
      <c r="D26" s="11">
        <v>34</v>
      </c>
      <c r="E26" s="10">
        <v>33.799999999999997</v>
      </c>
      <c r="F26" s="10">
        <f t="shared" si="0"/>
        <v>-0.20000000000000284</v>
      </c>
      <c r="G26" s="11">
        <v>33.799999999999997</v>
      </c>
      <c r="H26" s="14">
        <v>33.799999999999997</v>
      </c>
      <c r="I26" s="14">
        <f t="shared" si="1"/>
        <v>0</v>
      </c>
      <c r="J26" s="14">
        <f t="shared" si="2"/>
        <v>100</v>
      </c>
    </row>
    <row r="27" spans="1:10" ht="30" x14ac:dyDescent="0.25">
      <c r="A27" s="15" t="s">
        <v>38</v>
      </c>
      <c r="B27" s="15" t="s">
        <v>47</v>
      </c>
      <c r="C27" s="4" t="s">
        <v>25</v>
      </c>
      <c r="D27" s="11">
        <v>119</v>
      </c>
      <c r="E27" s="10">
        <v>87</v>
      </c>
      <c r="F27" s="10">
        <f t="shared" si="0"/>
        <v>-32</v>
      </c>
      <c r="G27" s="11">
        <v>87</v>
      </c>
      <c r="H27" s="14">
        <v>87</v>
      </c>
      <c r="I27" s="14">
        <f t="shared" si="1"/>
        <v>0</v>
      </c>
      <c r="J27" s="14">
        <f t="shared" si="2"/>
        <v>100</v>
      </c>
    </row>
    <row r="28" spans="1:10" ht="30" x14ac:dyDescent="0.25">
      <c r="A28" s="15" t="s">
        <v>38</v>
      </c>
      <c r="B28" s="15" t="s">
        <v>47</v>
      </c>
      <c r="C28" s="4" t="s">
        <v>26</v>
      </c>
      <c r="D28" s="11">
        <v>170</v>
      </c>
      <c r="E28" s="10">
        <v>170</v>
      </c>
      <c r="F28" s="10">
        <f t="shared" si="0"/>
        <v>0</v>
      </c>
      <c r="G28" s="11">
        <v>170</v>
      </c>
      <c r="H28" s="14">
        <v>170</v>
      </c>
      <c r="I28" s="14">
        <f t="shared" si="1"/>
        <v>0</v>
      </c>
      <c r="J28" s="14">
        <f t="shared" si="2"/>
        <v>100</v>
      </c>
    </row>
    <row r="29" spans="1:10" ht="38.25" x14ac:dyDescent="0.25">
      <c r="A29" s="15" t="s">
        <v>38</v>
      </c>
      <c r="B29" s="15" t="s">
        <v>47</v>
      </c>
      <c r="C29" s="5" t="s">
        <v>28</v>
      </c>
      <c r="D29" s="11">
        <v>24</v>
      </c>
      <c r="E29" s="10">
        <v>120</v>
      </c>
      <c r="F29" s="10">
        <f t="shared" si="0"/>
        <v>96</v>
      </c>
      <c r="G29" s="11">
        <v>120</v>
      </c>
      <c r="H29" s="14">
        <v>120</v>
      </c>
      <c r="I29" s="14">
        <f t="shared" si="1"/>
        <v>0</v>
      </c>
      <c r="J29" s="14">
        <f t="shared" si="2"/>
        <v>100</v>
      </c>
    </row>
    <row r="30" spans="1:10" ht="30" x14ac:dyDescent="0.25">
      <c r="A30" s="15" t="s">
        <v>38</v>
      </c>
      <c r="B30" s="15" t="s">
        <v>47</v>
      </c>
      <c r="C30" s="140" t="s">
        <v>3</v>
      </c>
      <c r="D30" s="11">
        <v>0</v>
      </c>
      <c r="E30" s="10">
        <v>5226.7</v>
      </c>
      <c r="F30" s="10">
        <f t="shared" si="0"/>
        <v>5226.7</v>
      </c>
      <c r="G30" s="139">
        <v>5191.8999999999996</v>
      </c>
      <c r="H30" s="14">
        <v>5191.8999999999996</v>
      </c>
      <c r="I30" s="14">
        <f t="shared" si="1"/>
        <v>0</v>
      </c>
      <c r="J30" s="14">
        <f t="shared" si="2"/>
        <v>100</v>
      </c>
    </row>
    <row r="31" spans="1:10" ht="24.75" customHeight="1" x14ac:dyDescent="0.25">
      <c r="A31" s="15" t="s">
        <v>45</v>
      </c>
      <c r="B31" s="15" t="s">
        <v>47</v>
      </c>
      <c r="C31" s="141"/>
      <c r="D31" s="11">
        <v>0</v>
      </c>
      <c r="E31" s="10">
        <v>0</v>
      </c>
      <c r="F31" s="10">
        <f t="shared" si="0"/>
        <v>0</v>
      </c>
      <c r="G31" s="139">
        <v>34.799999999999997</v>
      </c>
      <c r="H31" s="14">
        <v>34.799999999999997</v>
      </c>
      <c r="I31" s="14">
        <f t="shared" si="1"/>
        <v>0</v>
      </c>
      <c r="J31" s="14">
        <f t="shared" si="2"/>
        <v>100</v>
      </c>
    </row>
    <row r="32" spans="1:10" ht="30" x14ac:dyDescent="0.25">
      <c r="A32" s="15" t="s">
        <v>38</v>
      </c>
      <c r="B32" s="15" t="s">
        <v>47</v>
      </c>
      <c r="C32" s="4" t="s">
        <v>4</v>
      </c>
      <c r="D32" s="11">
        <v>0</v>
      </c>
      <c r="E32" s="10">
        <v>876.7</v>
      </c>
      <c r="F32" s="10">
        <f t="shared" si="0"/>
        <v>876.7</v>
      </c>
      <c r="G32" s="11">
        <v>876.7</v>
      </c>
      <c r="H32" s="14">
        <v>876.7</v>
      </c>
      <c r="I32" s="14">
        <f t="shared" si="1"/>
        <v>0</v>
      </c>
      <c r="J32" s="14">
        <f t="shared" si="2"/>
        <v>100</v>
      </c>
    </row>
    <row r="33" spans="1:10" ht="30" x14ac:dyDescent="0.25">
      <c r="A33" s="15" t="s">
        <v>38</v>
      </c>
      <c r="B33" s="15" t="s">
        <v>53</v>
      </c>
      <c r="C33" s="5" t="s">
        <v>5</v>
      </c>
      <c r="D33" s="11">
        <v>0</v>
      </c>
      <c r="E33" s="10">
        <v>300</v>
      </c>
      <c r="F33" s="10">
        <f t="shared" si="0"/>
        <v>300</v>
      </c>
      <c r="G33" s="11">
        <v>300</v>
      </c>
      <c r="H33" s="14">
        <v>300</v>
      </c>
      <c r="I33" s="14">
        <f t="shared" si="1"/>
        <v>0</v>
      </c>
      <c r="J33" s="14">
        <f t="shared" si="2"/>
        <v>100</v>
      </c>
    </row>
    <row r="34" spans="1:10" ht="30" x14ac:dyDescent="0.25">
      <c r="A34" s="15" t="s">
        <v>38</v>
      </c>
      <c r="B34" s="15" t="s">
        <v>52</v>
      </c>
      <c r="C34" s="4" t="s">
        <v>42</v>
      </c>
      <c r="D34" s="11">
        <v>211.2</v>
      </c>
      <c r="E34" s="10">
        <v>267.39999999999998</v>
      </c>
      <c r="F34" s="10">
        <f t="shared" si="0"/>
        <v>56.199999999999989</v>
      </c>
      <c r="G34" s="11">
        <v>267.39999999999998</v>
      </c>
      <c r="H34" s="14">
        <v>235.1</v>
      </c>
      <c r="I34" s="14">
        <f t="shared" si="1"/>
        <v>32.299999999999983</v>
      </c>
      <c r="J34" s="14">
        <f t="shared" si="2"/>
        <v>87.920718025430077</v>
      </c>
    </row>
    <row r="35" spans="1:10" ht="51" x14ac:dyDescent="0.25">
      <c r="A35" s="15" t="s">
        <v>38</v>
      </c>
      <c r="B35" s="15" t="s">
        <v>52</v>
      </c>
      <c r="C35" s="4" t="s">
        <v>12</v>
      </c>
      <c r="D35" s="11">
        <v>0</v>
      </c>
      <c r="E35" s="10">
        <v>259243.9</v>
      </c>
      <c r="F35" s="10">
        <f t="shared" si="0"/>
        <v>259243.9</v>
      </c>
      <c r="G35" s="11">
        <v>259243.9</v>
      </c>
      <c r="H35" s="14">
        <v>257170.1</v>
      </c>
      <c r="I35" s="14">
        <f t="shared" si="1"/>
        <v>2073.7999999999884</v>
      </c>
      <c r="J35" s="14">
        <f t="shared" si="2"/>
        <v>99.200058323455252</v>
      </c>
    </row>
    <row r="36" spans="1:10" ht="38.25" x14ac:dyDescent="0.25">
      <c r="A36" s="15" t="s">
        <v>38</v>
      </c>
      <c r="B36" s="15" t="s">
        <v>52</v>
      </c>
      <c r="C36" s="4" t="s">
        <v>13</v>
      </c>
      <c r="D36" s="9">
        <v>8893.7999999999993</v>
      </c>
      <c r="E36" s="10">
        <v>9275.9</v>
      </c>
      <c r="F36" s="10">
        <f t="shared" si="0"/>
        <v>382.10000000000036</v>
      </c>
      <c r="G36" s="9">
        <v>9275.9</v>
      </c>
      <c r="H36" s="14">
        <v>9095.2999999999993</v>
      </c>
      <c r="I36" s="14">
        <f t="shared" si="1"/>
        <v>180.60000000000036</v>
      </c>
      <c r="J36" s="14">
        <f t="shared" si="2"/>
        <v>98.053019114048226</v>
      </c>
    </row>
    <row r="37" spans="1:10" ht="30" x14ac:dyDescent="0.25">
      <c r="A37" s="15" t="s">
        <v>38</v>
      </c>
      <c r="B37" s="15" t="s">
        <v>52</v>
      </c>
      <c r="C37" s="6" t="s">
        <v>6</v>
      </c>
      <c r="D37" s="12">
        <v>8103.1</v>
      </c>
      <c r="E37" s="13">
        <v>8441.5</v>
      </c>
      <c r="F37" s="10">
        <f t="shared" si="0"/>
        <v>338.39999999999964</v>
      </c>
      <c r="G37" s="12">
        <v>8441.5</v>
      </c>
      <c r="H37" s="14">
        <v>8179.1</v>
      </c>
      <c r="I37" s="14">
        <f t="shared" si="1"/>
        <v>262.39999999999964</v>
      </c>
      <c r="J37" s="14">
        <f t="shared" si="2"/>
        <v>96.891547710714917</v>
      </c>
    </row>
    <row r="38" spans="1:10" ht="38.25" x14ac:dyDescent="0.25">
      <c r="A38" s="15" t="s">
        <v>38</v>
      </c>
      <c r="B38" s="15" t="s">
        <v>52</v>
      </c>
      <c r="C38" s="6" t="s">
        <v>29</v>
      </c>
      <c r="D38" s="12">
        <v>0</v>
      </c>
      <c r="E38" s="13">
        <v>69.400000000000006</v>
      </c>
      <c r="F38" s="10">
        <f t="shared" si="0"/>
        <v>69.400000000000006</v>
      </c>
      <c r="G38" s="12">
        <v>69.400000000000006</v>
      </c>
      <c r="H38" s="14">
        <v>69.400000000000006</v>
      </c>
      <c r="I38" s="14">
        <f t="shared" si="1"/>
        <v>0</v>
      </c>
      <c r="J38" s="14">
        <f t="shared" si="2"/>
        <v>100</v>
      </c>
    </row>
    <row r="39" spans="1:10" ht="63.75" x14ac:dyDescent="0.25">
      <c r="A39" s="15" t="s">
        <v>38</v>
      </c>
      <c r="B39" s="15" t="s">
        <v>52</v>
      </c>
      <c r="C39" s="6" t="s">
        <v>30</v>
      </c>
      <c r="D39" s="12">
        <v>8909.5</v>
      </c>
      <c r="E39" s="13">
        <v>9781</v>
      </c>
      <c r="F39" s="10">
        <f t="shared" si="0"/>
        <v>871.5</v>
      </c>
      <c r="G39" s="12">
        <v>9781</v>
      </c>
      <c r="H39" s="14">
        <v>9735.9</v>
      </c>
      <c r="I39" s="14">
        <f t="shared" si="1"/>
        <v>45.100000000000364</v>
      </c>
      <c r="J39" s="14">
        <f t="shared" si="2"/>
        <v>99.538901952765556</v>
      </c>
    </row>
    <row r="40" spans="1:10" ht="63.75" x14ac:dyDescent="0.25">
      <c r="A40" s="15" t="s">
        <v>38</v>
      </c>
      <c r="B40" s="15" t="s">
        <v>52</v>
      </c>
      <c r="C40" s="6" t="s">
        <v>27</v>
      </c>
      <c r="D40" s="12">
        <v>9442.7999999999993</v>
      </c>
      <c r="E40" s="13">
        <v>11565</v>
      </c>
      <c r="F40" s="10">
        <f t="shared" si="0"/>
        <v>2122.2000000000007</v>
      </c>
      <c r="G40" s="12">
        <v>11565</v>
      </c>
      <c r="H40" s="14">
        <v>10648.9</v>
      </c>
      <c r="I40" s="14">
        <f t="shared" si="1"/>
        <v>916.10000000000036</v>
      </c>
      <c r="J40" s="14">
        <f t="shared" si="2"/>
        <v>92.078685689580624</v>
      </c>
    </row>
    <row r="41" spans="1:10" ht="30" x14ac:dyDescent="0.25">
      <c r="A41" s="15" t="s">
        <v>38</v>
      </c>
      <c r="B41" s="15" t="s">
        <v>52</v>
      </c>
      <c r="C41" s="6" t="s">
        <v>31</v>
      </c>
      <c r="D41" s="12">
        <v>5952.3</v>
      </c>
      <c r="E41" s="13">
        <v>5646.1</v>
      </c>
      <c r="F41" s="10">
        <f t="shared" si="0"/>
        <v>-306.19999999999982</v>
      </c>
      <c r="G41" s="12">
        <v>5646.1</v>
      </c>
      <c r="H41" s="14">
        <v>5645.9</v>
      </c>
      <c r="I41" s="14">
        <f t="shared" si="1"/>
        <v>0.2000000000007276</v>
      </c>
      <c r="J41" s="14">
        <f t="shared" si="2"/>
        <v>99.996457731885712</v>
      </c>
    </row>
    <row r="42" spans="1:10" ht="30" x14ac:dyDescent="0.25">
      <c r="A42" s="15" t="s">
        <v>38</v>
      </c>
      <c r="B42" s="15" t="s">
        <v>52</v>
      </c>
      <c r="C42" s="6" t="s">
        <v>32</v>
      </c>
      <c r="D42" s="12">
        <v>9397.2999999999993</v>
      </c>
      <c r="E42" s="13">
        <v>7813.6</v>
      </c>
      <c r="F42" s="10">
        <f t="shared" si="0"/>
        <v>-1583.6999999999989</v>
      </c>
      <c r="G42" s="12">
        <v>7813.6</v>
      </c>
      <c r="H42" s="14">
        <v>7813.6</v>
      </c>
      <c r="I42" s="14">
        <f t="shared" si="1"/>
        <v>0</v>
      </c>
      <c r="J42" s="14">
        <f t="shared" si="2"/>
        <v>100</v>
      </c>
    </row>
    <row r="43" spans="1:10" ht="30" x14ac:dyDescent="0.25">
      <c r="A43" s="15" t="s">
        <v>38</v>
      </c>
      <c r="B43" s="15" t="s">
        <v>52</v>
      </c>
      <c r="C43" s="140" t="s">
        <v>16</v>
      </c>
      <c r="D43" s="13">
        <v>8622.6</v>
      </c>
      <c r="E43" s="13">
        <v>7205.4</v>
      </c>
      <c r="F43" s="10">
        <f t="shared" si="0"/>
        <v>-1417.2000000000007</v>
      </c>
      <c r="G43" s="13">
        <v>7205.4</v>
      </c>
      <c r="H43" s="10">
        <v>7204.9</v>
      </c>
      <c r="I43" s="10">
        <f t="shared" si="1"/>
        <v>0.5</v>
      </c>
      <c r="J43" s="10">
        <v>0</v>
      </c>
    </row>
    <row r="44" spans="1:10" ht="30" x14ac:dyDescent="0.25">
      <c r="A44" s="15" t="s">
        <v>46</v>
      </c>
      <c r="B44" s="27" t="s">
        <v>52</v>
      </c>
      <c r="C44" s="141"/>
      <c r="D44" s="13">
        <v>0</v>
      </c>
      <c r="E44" s="13">
        <v>1066.4000000000001</v>
      </c>
      <c r="F44" s="10">
        <f t="shared" si="0"/>
        <v>1066.4000000000001</v>
      </c>
      <c r="G44" s="13">
        <v>1066.4000000000001</v>
      </c>
      <c r="H44" s="10">
        <v>1066.4000000000001</v>
      </c>
      <c r="I44" s="10">
        <f t="shared" si="1"/>
        <v>0</v>
      </c>
      <c r="J44" s="10">
        <v>0</v>
      </c>
    </row>
    <row r="45" spans="1:10" ht="51" x14ac:dyDescent="0.25">
      <c r="A45" s="15" t="s">
        <v>38</v>
      </c>
      <c r="B45" s="27" t="s">
        <v>52</v>
      </c>
      <c r="C45" s="6" t="s">
        <v>69</v>
      </c>
      <c r="D45" s="12">
        <v>0</v>
      </c>
      <c r="E45" s="13">
        <v>214699.1</v>
      </c>
      <c r="F45" s="10">
        <f t="shared" si="0"/>
        <v>214699.1</v>
      </c>
      <c r="G45" s="12">
        <v>214699.1</v>
      </c>
      <c r="H45" s="14">
        <v>214699.1</v>
      </c>
      <c r="I45" s="14">
        <f t="shared" si="1"/>
        <v>0</v>
      </c>
      <c r="J45" s="14">
        <f t="shared" si="2"/>
        <v>100</v>
      </c>
    </row>
    <row r="46" spans="1:10" ht="30" x14ac:dyDescent="0.25">
      <c r="A46" s="15" t="s">
        <v>38</v>
      </c>
      <c r="B46" s="27" t="s">
        <v>52</v>
      </c>
      <c r="C46" s="6" t="s">
        <v>14</v>
      </c>
      <c r="D46" s="12">
        <v>0</v>
      </c>
      <c r="E46" s="13">
        <v>77.2</v>
      </c>
      <c r="F46" s="10">
        <f t="shared" si="0"/>
        <v>77.2</v>
      </c>
      <c r="G46" s="12">
        <v>77.2</v>
      </c>
      <c r="H46" s="14">
        <v>77.2</v>
      </c>
      <c r="I46" s="14">
        <f t="shared" si="1"/>
        <v>0</v>
      </c>
      <c r="J46" s="14">
        <f t="shared" si="2"/>
        <v>100</v>
      </c>
    </row>
    <row r="47" spans="1:10" ht="51" x14ac:dyDescent="0.25">
      <c r="A47" s="15" t="s">
        <v>38</v>
      </c>
      <c r="B47" s="15" t="s">
        <v>52</v>
      </c>
      <c r="C47" s="6" t="s">
        <v>33</v>
      </c>
      <c r="D47" s="12">
        <v>1332</v>
      </c>
      <c r="E47" s="13">
        <v>214.9</v>
      </c>
      <c r="F47" s="10">
        <f t="shared" si="0"/>
        <v>-1117.0999999999999</v>
      </c>
      <c r="G47" s="12">
        <v>214.9</v>
      </c>
      <c r="H47" s="14">
        <v>214.9</v>
      </c>
      <c r="I47" s="14">
        <f t="shared" si="1"/>
        <v>0</v>
      </c>
      <c r="J47" s="14">
        <f t="shared" si="2"/>
        <v>100</v>
      </c>
    </row>
    <row r="48" spans="1:10" ht="28.5" customHeight="1" x14ac:dyDescent="0.25">
      <c r="A48" s="15" t="s">
        <v>38</v>
      </c>
      <c r="B48" s="15" t="s">
        <v>52</v>
      </c>
      <c r="C48" s="7" t="s">
        <v>34</v>
      </c>
      <c r="D48" s="12">
        <v>0</v>
      </c>
      <c r="E48" s="13">
        <v>20</v>
      </c>
      <c r="F48" s="10">
        <f t="shared" si="0"/>
        <v>20</v>
      </c>
      <c r="G48" s="12">
        <v>20</v>
      </c>
      <c r="H48" s="14">
        <v>20</v>
      </c>
      <c r="I48" s="14">
        <f t="shared" si="1"/>
        <v>0</v>
      </c>
      <c r="J48" s="14">
        <f t="shared" si="2"/>
        <v>100</v>
      </c>
    </row>
    <row r="49" spans="1:10" ht="28.5" customHeight="1" x14ac:dyDescent="0.25">
      <c r="A49" s="15" t="s">
        <v>38</v>
      </c>
      <c r="B49" s="15" t="s">
        <v>47</v>
      </c>
      <c r="C49" s="19" t="s">
        <v>54</v>
      </c>
      <c r="D49" s="12">
        <v>972</v>
      </c>
      <c r="E49" s="13">
        <v>0</v>
      </c>
      <c r="F49" s="10">
        <f t="shared" si="0"/>
        <v>-972</v>
      </c>
      <c r="G49" s="12">
        <v>0</v>
      </c>
      <c r="H49" s="20">
        <v>0</v>
      </c>
      <c r="I49" s="14">
        <f t="shared" si="1"/>
        <v>0</v>
      </c>
      <c r="J49" s="14">
        <v>0</v>
      </c>
    </row>
    <row r="50" spans="1:10" ht="28.5" customHeight="1" x14ac:dyDescent="0.25">
      <c r="A50" s="15" t="s">
        <v>38</v>
      </c>
      <c r="B50" s="15" t="s">
        <v>47</v>
      </c>
      <c r="C50" s="19" t="s">
        <v>55</v>
      </c>
      <c r="D50" s="12">
        <v>7092</v>
      </c>
      <c r="E50" s="13">
        <v>0</v>
      </c>
      <c r="F50" s="10">
        <f t="shared" si="0"/>
        <v>-7092</v>
      </c>
      <c r="G50" s="12">
        <v>0</v>
      </c>
      <c r="H50" s="20">
        <v>0</v>
      </c>
      <c r="I50" s="14">
        <f t="shared" si="1"/>
        <v>0</v>
      </c>
      <c r="J50" s="14">
        <v>0</v>
      </c>
    </row>
    <row r="51" spans="1:10" ht="70.5" customHeight="1" x14ac:dyDescent="0.25">
      <c r="A51" s="15" t="s">
        <v>38</v>
      </c>
      <c r="B51" s="15" t="s">
        <v>47</v>
      </c>
      <c r="C51" s="19" t="s">
        <v>48</v>
      </c>
      <c r="D51" s="12">
        <v>279.5</v>
      </c>
      <c r="E51" s="13">
        <v>0</v>
      </c>
      <c r="F51" s="10">
        <f t="shared" si="0"/>
        <v>-279.5</v>
      </c>
      <c r="G51" s="12">
        <v>0</v>
      </c>
      <c r="H51" s="20">
        <v>0</v>
      </c>
      <c r="I51" s="14">
        <f t="shared" si="1"/>
        <v>0</v>
      </c>
      <c r="J51" s="14">
        <v>0</v>
      </c>
    </row>
    <row r="52" spans="1:10" ht="38.25" customHeight="1" x14ac:dyDescent="0.25">
      <c r="A52" s="15" t="s">
        <v>38</v>
      </c>
      <c r="B52" s="15" t="s">
        <v>47</v>
      </c>
      <c r="C52" s="22" t="s">
        <v>56</v>
      </c>
      <c r="D52" s="12">
        <v>30</v>
      </c>
      <c r="E52" s="13">
        <v>0</v>
      </c>
      <c r="F52" s="10">
        <f t="shared" si="0"/>
        <v>-30</v>
      </c>
      <c r="G52" s="12">
        <v>0</v>
      </c>
      <c r="H52" s="20">
        <v>0</v>
      </c>
      <c r="I52" s="14">
        <f t="shared" si="1"/>
        <v>0</v>
      </c>
      <c r="J52" s="14">
        <v>0</v>
      </c>
    </row>
    <row r="53" spans="1:10" ht="38.25" customHeight="1" x14ac:dyDescent="0.25">
      <c r="A53" s="15" t="s">
        <v>38</v>
      </c>
      <c r="B53" s="15" t="s">
        <v>47</v>
      </c>
      <c r="C53" s="22" t="s">
        <v>63</v>
      </c>
      <c r="D53" s="12">
        <v>100.9</v>
      </c>
      <c r="E53" s="13">
        <v>0</v>
      </c>
      <c r="F53" s="10">
        <f t="shared" si="0"/>
        <v>-100.9</v>
      </c>
      <c r="G53" s="12">
        <v>0</v>
      </c>
      <c r="H53" s="20">
        <v>0</v>
      </c>
      <c r="I53" s="14">
        <f t="shared" si="1"/>
        <v>0</v>
      </c>
      <c r="J53" s="14">
        <v>0</v>
      </c>
    </row>
    <row r="54" spans="1:10" ht="38.25" customHeight="1" x14ac:dyDescent="0.25">
      <c r="A54" s="15" t="s">
        <v>38</v>
      </c>
      <c r="B54" s="15" t="s">
        <v>47</v>
      </c>
      <c r="C54" s="22" t="s">
        <v>57</v>
      </c>
      <c r="D54" s="12">
        <v>100</v>
      </c>
      <c r="E54" s="13">
        <v>0</v>
      </c>
      <c r="F54" s="10">
        <f t="shared" si="0"/>
        <v>-100</v>
      </c>
      <c r="G54" s="12">
        <v>0</v>
      </c>
      <c r="H54" s="20">
        <v>0</v>
      </c>
      <c r="I54" s="14">
        <f t="shared" si="1"/>
        <v>0</v>
      </c>
      <c r="J54" s="14">
        <v>0</v>
      </c>
    </row>
    <row r="55" spans="1:10" ht="38.25" customHeight="1" x14ac:dyDescent="0.25">
      <c r="A55" s="15" t="s">
        <v>38</v>
      </c>
      <c r="B55" s="15" t="s">
        <v>47</v>
      </c>
      <c r="C55" s="22" t="s">
        <v>60</v>
      </c>
      <c r="D55" s="12">
        <v>8239.9</v>
      </c>
      <c r="E55" s="13">
        <v>0</v>
      </c>
      <c r="F55" s="10">
        <f t="shared" si="0"/>
        <v>-8239.9</v>
      </c>
      <c r="G55" s="12">
        <v>0</v>
      </c>
      <c r="H55" s="20">
        <v>0</v>
      </c>
      <c r="I55" s="14">
        <f t="shared" si="1"/>
        <v>0</v>
      </c>
      <c r="J55" s="14">
        <v>0</v>
      </c>
    </row>
    <row r="56" spans="1:10" ht="38.25" customHeight="1" x14ac:dyDescent="0.25">
      <c r="A56" s="15" t="s">
        <v>38</v>
      </c>
      <c r="B56" s="15" t="s">
        <v>47</v>
      </c>
      <c r="C56" s="22" t="s">
        <v>59</v>
      </c>
      <c r="D56" s="12">
        <v>282.3</v>
      </c>
      <c r="E56" s="13">
        <v>0</v>
      </c>
      <c r="F56" s="10">
        <f t="shared" si="0"/>
        <v>-282.3</v>
      </c>
      <c r="G56" s="12">
        <v>0</v>
      </c>
      <c r="H56" s="20">
        <v>0</v>
      </c>
      <c r="I56" s="14">
        <f t="shared" si="1"/>
        <v>0</v>
      </c>
      <c r="J56" s="14">
        <v>0</v>
      </c>
    </row>
    <row r="57" spans="1:10" ht="38.25" customHeight="1" x14ac:dyDescent="0.25">
      <c r="A57" s="15" t="s">
        <v>38</v>
      </c>
      <c r="B57" s="15" t="s">
        <v>47</v>
      </c>
      <c r="C57" s="22" t="s">
        <v>61</v>
      </c>
      <c r="D57" s="12">
        <v>2108.1</v>
      </c>
      <c r="E57" s="13">
        <v>0</v>
      </c>
      <c r="F57" s="10">
        <f t="shared" si="0"/>
        <v>-2108.1</v>
      </c>
      <c r="G57" s="12">
        <v>0</v>
      </c>
      <c r="H57" s="20">
        <v>0</v>
      </c>
      <c r="I57" s="14">
        <f t="shared" si="1"/>
        <v>0</v>
      </c>
      <c r="J57" s="14">
        <v>0</v>
      </c>
    </row>
    <row r="58" spans="1:10" s="1" customFormat="1" ht="24" customHeight="1" x14ac:dyDescent="0.25">
      <c r="A58" s="17"/>
      <c r="B58" s="17"/>
      <c r="C58" s="3" t="s">
        <v>35</v>
      </c>
      <c r="D58" s="53">
        <f>SUM(D6:D57)</f>
        <v>748300.00000000035</v>
      </c>
      <c r="E58" s="53">
        <f>SUM(E6:E57)</f>
        <v>765953.8</v>
      </c>
      <c r="F58" s="54">
        <f t="shared" si="0"/>
        <v>17653.799999999697</v>
      </c>
      <c r="G58" s="53">
        <f>SUM(G6:G57)</f>
        <v>765953.8</v>
      </c>
      <c r="H58" s="53">
        <f>SUM(H6:H57)</f>
        <v>762255</v>
      </c>
      <c r="I58" s="35">
        <f t="shared" si="1"/>
        <v>3698.8000000000466</v>
      </c>
      <c r="J58" s="35">
        <f t="shared" si="2"/>
        <v>99.517098811964885</v>
      </c>
    </row>
    <row r="59" spans="1:10" ht="36" customHeight="1" x14ac:dyDescent="0.25">
      <c r="A59" s="143" t="s">
        <v>65</v>
      </c>
      <c r="B59" s="144"/>
      <c r="C59" s="18" t="s">
        <v>43</v>
      </c>
      <c r="D59" s="14">
        <f>D33</f>
        <v>0</v>
      </c>
      <c r="E59" s="14">
        <f>E33</f>
        <v>300</v>
      </c>
      <c r="F59" s="10">
        <f t="shared" si="0"/>
        <v>300</v>
      </c>
      <c r="G59" s="14">
        <f>G33</f>
        <v>300</v>
      </c>
      <c r="H59" s="14">
        <f>H33</f>
        <v>300</v>
      </c>
      <c r="I59" s="14">
        <f t="shared" si="1"/>
        <v>0</v>
      </c>
      <c r="J59" s="14">
        <f>J33</f>
        <v>100</v>
      </c>
    </row>
    <row r="60" spans="1:10" x14ac:dyDescent="0.25">
      <c r="A60" s="16"/>
      <c r="B60" s="16"/>
      <c r="C60" s="8" t="s">
        <v>44</v>
      </c>
      <c r="D60" s="14">
        <f>D6+D10+D34+D35+D36+D37+D38+D39+D40+D41+D42+D44+D47+D43+D45+D46+D48</f>
        <v>486580.39999999991</v>
      </c>
      <c r="E60" s="14">
        <f>E6+E10+E34+E35+E36+E37+E38+E39+E40+E41+E42+E44+E47+E43+E45+E46+E48</f>
        <v>535386.80000000005</v>
      </c>
      <c r="F60" s="10">
        <f t="shared" si="0"/>
        <v>48806.40000000014</v>
      </c>
      <c r="G60" s="14">
        <f>G6+G10+G34+G35+G36+G37+G38+G39+G40+G41+G42+G44+G47+G43+G45+G46+G48</f>
        <v>535386.80000000005</v>
      </c>
      <c r="H60" s="14">
        <f>H6+H10+H34+H35+H36+H37+H38+H39+H40+H41+H42+H44+H47+H43+H45+H46+H48</f>
        <v>531875.80000000005</v>
      </c>
      <c r="I60" s="14">
        <f t="shared" si="1"/>
        <v>3511</v>
      </c>
      <c r="J60" s="14">
        <f>J34</f>
        <v>87.920718025430077</v>
      </c>
    </row>
    <row r="61" spans="1:10" x14ac:dyDescent="0.25">
      <c r="A61" s="16"/>
      <c r="B61" s="16"/>
      <c r="C61" s="8" t="s">
        <v>58</v>
      </c>
      <c r="D61" s="14">
        <f>D7+D8+D9+D11+D12+D13+D14+D15+D16+D17+D18+D19+D20+D21+D22+D23+D24+D25+D26+D27+D28+D29+D30+D31+D32+D49+D50+D51+D52+D53+D54+D55+D56+D57</f>
        <v>261719.59999999992</v>
      </c>
      <c r="E61" s="14">
        <f>E7+E8+E9+E11+E12+E13+E14+E15+E16+E17+E18+E19+E20+E21+E22+E23+E24+E25+E26+E27+E28+E29+E30+E31+E32+E49+E50+E51+E52+E53+E54+E55+E56+E57</f>
        <v>230267.00000000006</v>
      </c>
      <c r="F61" s="10">
        <f t="shared" si="0"/>
        <v>-31452.59999999986</v>
      </c>
      <c r="G61" s="14">
        <f>G7+G8+G9+G11+G12+G13+G14+G15+G16+G17+G18+G19+G20+G21+G22+G23+G24+G25+G26+G27+G28+G29+G30+G31+G32+G49+G50+G51+G52+G53+G54+G55+G56+G57</f>
        <v>230267.00000000003</v>
      </c>
      <c r="H61" s="14">
        <f>H7+H8+H9+H11+H12+H13+H14+H15+H16+H17+H18+H19+H20+H21+H22+H23+H24+H25+H26+H27+H28+H29+H30+H31+H32+H49+H50+H51+H52+H53+H54+H55+H56+H57</f>
        <v>230079.2</v>
      </c>
      <c r="I61" s="14">
        <f t="shared" si="1"/>
        <v>187.80000000001746</v>
      </c>
      <c r="J61" s="14">
        <f>J35</f>
        <v>99.200058323455252</v>
      </c>
    </row>
    <row r="62" spans="1:10" ht="15.75" x14ac:dyDescent="0.25">
      <c r="A62" s="31"/>
      <c r="B62" s="32"/>
      <c r="C62" s="8"/>
      <c r="D62" s="14"/>
      <c r="E62" s="14"/>
      <c r="F62" s="21"/>
      <c r="G62" s="14"/>
      <c r="H62" s="14"/>
      <c r="I62" s="14">
        <f t="shared" si="1"/>
        <v>0</v>
      </c>
      <c r="J62" s="28"/>
    </row>
    <row r="63" spans="1:10" x14ac:dyDescent="0.25">
      <c r="A63" s="143" t="s">
        <v>66</v>
      </c>
      <c r="B63" s="145"/>
      <c r="C63" s="8" t="s">
        <v>64</v>
      </c>
      <c r="D63" s="14">
        <f>D6+D7+D8+D10+D11+D12+D13+D14+D15+D16+D17+D19+D20+D21+D22+D23+D24+D25+D26+D27+D28+D29+D30+D32+D33+D34+D35+D36+D37+D38+D39+D40+D41+D42+D43+D45+D46+D47+D48+D49+D50+D51+D52+D53+D54+D55+D56+D57</f>
        <v>748005.00000000035</v>
      </c>
      <c r="E63" s="14">
        <f>E6+E7+E8+E10+E11+E12+E13+E14+E15+E16+E17+E19+E20+E21+E22+E23+E24+E25+E26+E27+E28+E29+E30+E32+E33+E34+E35+E36+E37+E38+E39+E40+E41+E42+E43+E45+E46+E47+E48+E49+E50+E51+E52+E53+E54+E55+E56+E57</f>
        <v>764354.1</v>
      </c>
      <c r="F63" s="10">
        <f t="shared" si="0"/>
        <v>16349.099999999627</v>
      </c>
      <c r="G63" s="14">
        <f>G6+G7+G8+G10+G11+G12+G13+G14+G15+G16+G17+G19+G20+G21+G22+G23+G24+G25+G26+G27+G28+G29+G30+G32+G33+G34+G35+G36+G37+G38+G39+G40+G41+G42+G43+G45+G46+G47+G48+G49+G50+G51+G52+G53+G54+G55+G56+G57</f>
        <v>764319.29999999993</v>
      </c>
      <c r="H63" s="14">
        <f>H6+H7+H8+H10+H11+H12+H13+H14+H15+H16+H17+H19+H20+H21+H22+H23+H24+H25+H26+H27+H28+H29+H30+H32+H33+H34+H35+H36+H37+H38+H39+H40+H41+H42+H43+H45+H46+H47+H48+H49+H50+H51+H52+H53+H54+H55+H56+H57</f>
        <v>760620.5</v>
      </c>
      <c r="I63" s="14">
        <f t="shared" si="1"/>
        <v>3698.7999999999302</v>
      </c>
      <c r="J63" s="14">
        <f>J36</f>
        <v>98.053019114048226</v>
      </c>
    </row>
    <row r="64" spans="1:10" x14ac:dyDescent="0.25">
      <c r="A64" s="30"/>
      <c r="B64" s="30"/>
      <c r="C64" s="8" t="s">
        <v>45</v>
      </c>
      <c r="D64" s="14">
        <f>D9+D31</f>
        <v>0</v>
      </c>
      <c r="E64" s="14">
        <f>E9+E31</f>
        <v>533.29999999999995</v>
      </c>
      <c r="F64" s="10">
        <f t="shared" si="0"/>
        <v>533.29999999999995</v>
      </c>
      <c r="G64" s="14">
        <f>G9+G31</f>
        <v>568.09999999999991</v>
      </c>
      <c r="H64" s="14">
        <f>H9+H31</f>
        <v>568.09999999999991</v>
      </c>
      <c r="I64" s="14">
        <f t="shared" si="1"/>
        <v>0</v>
      </c>
      <c r="J64" s="14">
        <f>J37</f>
        <v>96.891547710714917</v>
      </c>
    </row>
    <row r="65" spans="1:10" x14ac:dyDescent="0.25">
      <c r="A65" s="30"/>
      <c r="B65" s="30"/>
      <c r="C65" s="8" t="s">
        <v>46</v>
      </c>
      <c r="D65" s="14">
        <f>D18+D44</f>
        <v>295</v>
      </c>
      <c r="E65" s="14">
        <f>E18+E44</f>
        <v>1066.4000000000001</v>
      </c>
      <c r="F65" s="10">
        <f t="shared" si="0"/>
        <v>771.40000000000009</v>
      </c>
      <c r="G65" s="14">
        <f>G18+G44</f>
        <v>1066.4000000000001</v>
      </c>
      <c r="H65" s="14">
        <f>H18+H44</f>
        <v>1066.4000000000001</v>
      </c>
      <c r="I65" s="14">
        <f t="shared" si="1"/>
        <v>0</v>
      </c>
      <c r="J65" s="14">
        <f>J38</f>
        <v>100</v>
      </c>
    </row>
  </sheetData>
  <mergeCells count="19">
    <mergeCell ref="J3:J4"/>
    <mergeCell ref="A2:J2"/>
    <mergeCell ref="C30:C31"/>
    <mergeCell ref="A3:A4"/>
    <mergeCell ref="C3:C4"/>
    <mergeCell ref="D3:D4"/>
    <mergeCell ref="E3:E4"/>
    <mergeCell ref="G3:G4"/>
    <mergeCell ref="B3:B4"/>
    <mergeCell ref="F3:F4"/>
    <mergeCell ref="A6:A7"/>
    <mergeCell ref="C6:C7"/>
    <mergeCell ref="C10:C11"/>
    <mergeCell ref="C17:C18"/>
    <mergeCell ref="C43:C44"/>
    <mergeCell ref="H3:H4"/>
    <mergeCell ref="A59:B59"/>
    <mergeCell ref="A63:B63"/>
    <mergeCell ref="I3:I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A28" workbookViewId="0">
      <selection activeCell="A2" sqref="A2:J2"/>
    </sheetView>
  </sheetViews>
  <sheetFormatPr defaultRowHeight="15.75" x14ac:dyDescent="0.25"/>
  <cols>
    <col min="1" max="1" width="13.85546875" style="99" customWidth="1"/>
    <col min="2" max="2" width="14.5703125" style="105" customWidth="1"/>
    <col min="3" max="3" width="49" style="106" customWidth="1"/>
    <col min="4" max="4" width="19.42578125" style="99" customWidth="1"/>
    <col min="5" max="5" width="18.140625" style="99" customWidth="1"/>
    <col min="6" max="6" width="14.28515625" style="99" customWidth="1"/>
    <col min="7" max="7" width="13.7109375" style="99" customWidth="1"/>
    <col min="8" max="8" width="14.42578125" style="99" customWidth="1"/>
    <col min="9" max="9" width="13.140625" style="99" customWidth="1"/>
    <col min="10" max="10" width="14.140625" style="99" customWidth="1"/>
    <col min="11" max="16384" width="9.140625" style="99"/>
  </cols>
  <sheetData>
    <row r="1" spans="1:13" ht="15" x14ac:dyDescent="0.25">
      <c r="B1" s="97"/>
      <c r="C1" s="98"/>
      <c r="E1" s="100"/>
      <c r="G1" s="200" t="s">
        <v>279</v>
      </c>
      <c r="H1" s="200"/>
      <c r="I1" s="200"/>
      <c r="J1" s="200"/>
    </row>
    <row r="2" spans="1:13" ht="33.75" customHeight="1" x14ac:dyDescent="0.3">
      <c r="A2" s="199" t="s">
        <v>253</v>
      </c>
      <c r="B2" s="164"/>
      <c r="C2" s="164"/>
      <c r="D2" s="164"/>
      <c r="E2" s="164"/>
      <c r="F2" s="164"/>
      <c r="G2" s="164"/>
      <c r="H2" s="164"/>
      <c r="I2" s="164"/>
      <c r="J2" s="164"/>
      <c r="K2" s="101"/>
      <c r="L2" s="101"/>
      <c r="M2" s="102"/>
    </row>
    <row r="4" spans="1:13" s="104" customFormat="1" ht="107.25" customHeight="1" x14ac:dyDescent="0.25">
      <c r="A4" s="151" t="s">
        <v>37</v>
      </c>
      <c r="B4" s="151" t="s">
        <v>39</v>
      </c>
      <c r="C4" s="153" t="s">
        <v>0</v>
      </c>
      <c r="D4" s="189" t="s">
        <v>241</v>
      </c>
      <c r="E4" s="189" t="s">
        <v>242</v>
      </c>
      <c r="F4" s="146" t="s">
        <v>62</v>
      </c>
      <c r="G4" s="158" t="s">
        <v>50</v>
      </c>
      <c r="H4" s="142" t="s">
        <v>70</v>
      </c>
      <c r="I4" s="146" t="s">
        <v>67</v>
      </c>
      <c r="J4" s="142" t="s">
        <v>89</v>
      </c>
    </row>
    <row r="5" spans="1:13" s="104" customFormat="1" ht="27.75" customHeight="1" x14ac:dyDescent="0.25">
      <c r="A5" s="152"/>
      <c r="B5" s="156"/>
      <c r="C5" s="154"/>
      <c r="D5" s="156"/>
      <c r="E5" s="156"/>
      <c r="F5" s="147"/>
      <c r="G5" s="159"/>
      <c r="H5" s="142"/>
      <c r="I5" s="147"/>
      <c r="J5" s="142"/>
    </row>
    <row r="6" spans="1:13" s="104" customFormat="1" ht="15" x14ac:dyDescent="0.25">
      <c r="A6" s="111">
        <v>1</v>
      </c>
      <c r="B6" s="82">
        <v>2</v>
      </c>
      <c r="C6" s="112">
        <v>3</v>
      </c>
      <c r="D6" s="81" t="s">
        <v>113</v>
      </c>
      <c r="E6" s="81" t="s">
        <v>133</v>
      </c>
      <c r="F6" s="82">
        <v>6</v>
      </c>
      <c r="G6" s="83">
        <v>7</v>
      </c>
      <c r="H6" s="83">
        <v>8</v>
      </c>
      <c r="I6" s="83">
        <v>9</v>
      </c>
      <c r="J6" s="82">
        <v>10</v>
      </c>
    </row>
    <row r="7" spans="1:13" s="104" customFormat="1" ht="37.5" customHeight="1" x14ac:dyDescent="0.25">
      <c r="A7" s="84" t="s">
        <v>254</v>
      </c>
      <c r="B7" s="71" t="s">
        <v>47</v>
      </c>
      <c r="C7" s="103" t="s">
        <v>243</v>
      </c>
      <c r="D7" s="86">
        <v>500</v>
      </c>
      <c r="E7" s="86">
        <v>0</v>
      </c>
      <c r="F7" s="86">
        <f>E7-D7</f>
        <v>-500</v>
      </c>
      <c r="G7" s="86">
        <v>0</v>
      </c>
      <c r="H7" s="86">
        <v>0</v>
      </c>
      <c r="I7" s="86">
        <f>G7-H7</f>
        <v>0</v>
      </c>
      <c r="J7" s="86">
        <v>0</v>
      </c>
    </row>
    <row r="8" spans="1:13" s="104" customFormat="1" ht="44.25" customHeight="1" x14ac:dyDescent="0.25">
      <c r="A8" s="84" t="s">
        <v>254</v>
      </c>
      <c r="B8" s="71" t="s">
        <v>47</v>
      </c>
      <c r="C8" s="103" t="s">
        <v>244</v>
      </c>
      <c r="D8" s="86">
        <v>10708.7</v>
      </c>
      <c r="E8" s="86">
        <v>11075.7</v>
      </c>
      <c r="F8" s="86">
        <f t="shared" ref="F8:F17" si="0">E8-D8</f>
        <v>367</v>
      </c>
      <c r="G8" s="86">
        <v>11075.7</v>
      </c>
      <c r="H8" s="86">
        <v>11075.7</v>
      </c>
      <c r="I8" s="86">
        <f t="shared" ref="I8:I17" si="1">G8-H8</f>
        <v>0</v>
      </c>
      <c r="J8" s="86">
        <f t="shared" ref="J8:J17" si="2">H8/E8*100</f>
        <v>100</v>
      </c>
    </row>
    <row r="9" spans="1:13" s="104" customFormat="1" ht="66" customHeight="1" x14ac:dyDescent="0.25">
      <c r="A9" s="84" t="s">
        <v>254</v>
      </c>
      <c r="B9" s="71" t="s">
        <v>47</v>
      </c>
      <c r="C9" s="103" t="s">
        <v>245</v>
      </c>
      <c r="D9" s="86">
        <v>0</v>
      </c>
      <c r="E9" s="86">
        <v>2948.2</v>
      </c>
      <c r="F9" s="86">
        <f t="shared" si="0"/>
        <v>2948.2</v>
      </c>
      <c r="G9" s="86">
        <v>2948.2</v>
      </c>
      <c r="H9" s="86">
        <v>2948.2</v>
      </c>
      <c r="I9" s="86">
        <f t="shared" si="1"/>
        <v>0</v>
      </c>
      <c r="J9" s="86">
        <f t="shared" si="2"/>
        <v>100</v>
      </c>
    </row>
    <row r="10" spans="1:13" s="104" customFormat="1" ht="45.75" customHeight="1" x14ac:dyDescent="0.25">
      <c r="A10" s="84" t="s">
        <v>254</v>
      </c>
      <c r="B10" s="71" t="s">
        <v>47</v>
      </c>
      <c r="C10" s="103" t="s">
        <v>246</v>
      </c>
      <c r="D10" s="86">
        <v>0</v>
      </c>
      <c r="E10" s="86">
        <v>10413.6</v>
      </c>
      <c r="F10" s="86">
        <f t="shared" si="0"/>
        <v>10413.6</v>
      </c>
      <c r="G10" s="86">
        <v>10413.6</v>
      </c>
      <c r="H10" s="86">
        <v>10413.6</v>
      </c>
      <c r="I10" s="86">
        <f t="shared" si="1"/>
        <v>0</v>
      </c>
      <c r="J10" s="86">
        <f t="shared" si="2"/>
        <v>100</v>
      </c>
    </row>
    <row r="11" spans="1:13" s="104" customFormat="1" ht="63" customHeight="1" x14ac:dyDescent="0.25">
      <c r="A11" s="84" t="s">
        <v>254</v>
      </c>
      <c r="B11" s="71" t="s">
        <v>47</v>
      </c>
      <c r="C11" s="103" t="s">
        <v>247</v>
      </c>
      <c r="D11" s="86">
        <v>13401.7</v>
      </c>
      <c r="E11" s="86">
        <v>0</v>
      </c>
      <c r="F11" s="86">
        <f t="shared" si="0"/>
        <v>-13401.7</v>
      </c>
      <c r="G11" s="86">
        <v>0</v>
      </c>
      <c r="H11" s="86">
        <v>0</v>
      </c>
      <c r="I11" s="86">
        <f t="shared" si="1"/>
        <v>0</v>
      </c>
      <c r="J11" s="86">
        <v>0</v>
      </c>
    </row>
    <row r="12" spans="1:13" s="104" customFormat="1" ht="46.5" customHeight="1" x14ac:dyDescent="0.25">
      <c r="A12" s="84" t="s">
        <v>254</v>
      </c>
      <c r="B12" s="71" t="s">
        <v>47</v>
      </c>
      <c r="C12" s="103" t="s">
        <v>248</v>
      </c>
      <c r="D12" s="86">
        <v>0</v>
      </c>
      <c r="E12" s="86">
        <v>1458.6</v>
      </c>
      <c r="F12" s="86">
        <f t="shared" si="0"/>
        <v>1458.6</v>
      </c>
      <c r="G12" s="86">
        <v>1458.6</v>
      </c>
      <c r="H12" s="86">
        <v>1458.6</v>
      </c>
      <c r="I12" s="86">
        <f t="shared" si="1"/>
        <v>0</v>
      </c>
      <c r="J12" s="86">
        <f t="shared" si="2"/>
        <v>100</v>
      </c>
    </row>
    <row r="13" spans="1:13" s="104" customFormat="1" ht="81" customHeight="1" x14ac:dyDescent="0.25">
      <c r="A13" s="84" t="s">
        <v>254</v>
      </c>
      <c r="B13" s="71" t="s">
        <v>47</v>
      </c>
      <c r="C13" s="103" t="s">
        <v>249</v>
      </c>
      <c r="D13" s="86">
        <v>0</v>
      </c>
      <c r="E13" s="86">
        <v>2005.3</v>
      </c>
      <c r="F13" s="86">
        <f t="shared" si="0"/>
        <v>2005.3</v>
      </c>
      <c r="G13" s="86">
        <v>2005.3</v>
      </c>
      <c r="H13" s="86">
        <v>2005.3</v>
      </c>
      <c r="I13" s="86">
        <f t="shared" si="1"/>
        <v>0</v>
      </c>
      <c r="J13" s="86">
        <f t="shared" si="2"/>
        <v>100</v>
      </c>
    </row>
    <row r="14" spans="1:13" s="104" customFormat="1" ht="90" customHeight="1" x14ac:dyDescent="0.25">
      <c r="A14" s="84" t="s">
        <v>254</v>
      </c>
      <c r="B14" s="71" t="s">
        <v>47</v>
      </c>
      <c r="C14" s="103" t="s">
        <v>250</v>
      </c>
      <c r="D14" s="86">
        <v>0</v>
      </c>
      <c r="E14" s="86">
        <v>870.3</v>
      </c>
      <c r="F14" s="86">
        <f t="shared" si="0"/>
        <v>870.3</v>
      </c>
      <c r="G14" s="86">
        <v>870.3</v>
      </c>
      <c r="H14" s="86">
        <v>870.3</v>
      </c>
      <c r="I14" s="86">
        <f t="shared" si="1"/>
        <v>0</v>
      </c>
      <c r="J14" s="86">
        <f t="shared" si="2"/>
        <v>100</v>
      </c>
    </row>
    <row r="15" spans="1:13" s="104" customFormat="1" ht="45" customHeight="1" x14ac:dyDescent="0.25">
      <c r="A15" s="84" t="s">
        <v>254</v>
      </c>
      <c r="B15" s="71" t="s">
        <v>47</v>
      </c>
      <c r="C15" s="103" t="s">
        <v>251</v>
      </c>
      <c r="D15" s="86">
        <v>0</v>
      </c>
      <c r="E15" s="86">
        <v>12503</v>
      </c>
      <c r="F15" s="86">
        <f t="shared" si="0"/>
        <v>12503</v>
      </c>
      <c r="G15" s="86">
        <v>12503</v>
      </c>
      <c r="H15" s="86">
        <v>12503</v>
      </c>
      <c r="I15" s="86">
        <f t="shared" si="1"/>
        <v>0</v>
      </c>
      <c r="J15" s="86">
        <f t="shared" si="2"/>
        <v>100</v>
      </c>
    </row>
    <row r="16" spans="1:13" s="104" customFormat="1" ht="80.25" customHeight="1" x14ac:dyDescent="0.25">
      <c r="A16" s="84" t="s">
        <v>254</v>
      </c>
      <c r="B16" s="71" t="s">
        <v>47</v>
      </c>
      <c r="C16" s="103" t="s">
        <v>252</v>
      </c>
      <c r="D16" s="86">
        <v>3824</v>
      </c>
      <c r="E16" s="86">
        <v>1555</v>
      </c>
      <c r="F16" s="86">
        <f t="shared" si="0"/>
        <v>-2269</v>
      </c>
      <c r="G16" s="86">
        <v>1555</v>
      </c>
      <c r="H16" s="86">
        <v>1555</v>
      </c>
      <c r="I16" s="86">
        <f t="shared" si="1"/>
        <v>0</v>
      </c>
      <c r="J16" s="86">
        <f t="shared" si="2"/>
        <v>100</v>
      </c>
    </row>
    <row r="17" spans="1:10" s="104" customFormat="1" x14ac:dyDescent="0.25">
      <c r="A17" s="110"/>
      <c r="B17" s="110"/>
      <c r="C17" s="107" t="s">
        <v>35</v>
      </c>
      <c r="D17" s="108">
        <f>SUM(D7:D16)</f>
        <v>28434.400000000001</v>
      </c>
      <c r="E17" s="108">
        <f>SUM(E7:E16)</f>
        <v>42829.7</v>
      </c>
      <c r="F17" s="109">
        <f t="shared" si="0"/>
        <v>14395.299999999996</v>
      </c>
      <c r="G17" s="108">
        <f>SUM(G7:G16)</f>
        <v>42829.7</v>
      </c>
      <c r="H17" s="108">
        <f>SUM(H7:H16)</f>
        <v>42829.7</v>
      </c>
      <c r="I17" s="109">
        <f t="shared" si="1"/>
        <v>0</v>
      </c>
      <c r="J17" s="109">
        <f t="shared" si="2"/>
        <v>100</v>
      </c>
    </row>
  </sheetData>
  <mergeCells count="12">
    <mergeCell ref="D4:D5"/>
    <mergeCell ref="E4:E5"/>
    <mergeCell ref="A2:J2"/>
    <mergeCell ref="G1:J1"/>
    <mergeCell ref="A4:A5"/>
    <mergeCell ref="B4:B5"/>
    <mergeCell ref="C4:C5"/>
    <mergeCell ref="F4:F5"/>
    <mergeCell ref="G4:G5"/>
    <mergeCell ref="H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workbookViewId="0">
      <selection activeCell="G14" sqref="G14:I14"/>
    </sheetView>
  </sheetViews>
  <sheetFormatPr defaultRowHeight="15" x14ac:dyDescent="0.25"/>
  <cols>
    <col min="1" max="2" width="14.85546875" customWidth="1"/>
    <col min="3" max="3" width="40.5703125" customWidth="1"/>
    <col min="4" max="4" width="21.42578125" customWidth="1"/>
    <col min="5" max="5" width="21.7109375" customWidth="1"/>
    <col min="6" max="6" width="14.140625" customWidth="1"/>
    <col min="7" max="7" width="15.85546875" customWidth="1"/>
    <col min="8" max="8" width="16" customWidth="1"/>
    <col min="9" max="9" width="14.5703125" customWidth="1"/>
    <col min="10" max="10" width="14" customWidth="1"/>
  </cols>
  <sheetData>
    <row r="1" spans="1:12" x14ac:dyDescent="0.25">
      <c r="G1" s="163" t="s">
        <v>280</v>
      </c>
      <c r="H1" s="163"/>
      <c r="I1" s="163"/>
      <c r="J1" s="164"/>
    </row>
    <row r="2" spans="1:12" ht="41.25" customHeight="1" x14ac:dyDescent="0.3">
      <c r="A2" s="201" t="s">
        <v>175</v>
      </c>
      <c r="B2" s="150"/>
      <c r="C2" s="150"/>
      <c r="D2" s="150"/>
      <c r="E2" s="150"/>
      <c r="F2" s="150"/>
      <c r="G2" s="150"/>
      <c r="H2" s="150"/>
      <c r="I2" s="150"/>
      <c r="J2" s="150"/>
      <c r="K2" s="75"/>
      <c r="L2" s="58"/>
    </row>
    <row r="3" spans="1:12" ht="107.25" customHeight="1" x14ac:dyDescent="0.25">
      <c r="A3" s="151" t="s">
        <v>37</v>
      </c>
      <c r="B3" s="151" t="s">
        <v>39</v>
      </c>
      <c r="C3" s="153" t="s">
        <v>0</v>
      </c>
      <c r="D3" s="155" t="s">
        <v>171</v>
      </c>
      <c r="E3" s="155" t="s">
        <v>172</v>
      </c>
      <c r="F3" s="146" t="s">
        <v>62</v>
      </c>
      <c r="G3" s="158" t="s">
        <v>50</v>
      </c>
      <c r="H3" s="142" t="s">
        <v>70</v>
      </c>
      <c r="I3" s="146" t="s">
        <v>67</v>
      </c>
      <c r="J3" s="142" t="s">
        <v>89</v>
      </c>
      <c r="K3" s="61"/>
      <c r="L3" s="61"/>
    </row>
    <row r="4" spans="1:12" ht="18" customHeight="1" x14ac:dyDescent="0.25">
      <c r="A4" s="152"/>
      <c r="B4" s="156"/>
      <c r="C4" s="154"/>
      <c r="D4" s="156"/>
      <c r="E4" s="156"/>
      <c r="F4" s="147"/>
      <c r="G4" s="159"/>
      <c r="H4" s="142"/>
      <c r="I4" s="147"/>
      <c r="J4" s="142"/>
      <c r="K4" s="61"/>
      <c r="L4" s="61"/>
    </row>
    <row r="5" spans="1:12" ht="18.75" customHeight="1" x14ac:dyDescent="0.25">
      <c r="A5" s="26">
        <v>1</v>
      </c>
      <c r="B5" s="62">
        <v>2</v>
      </c>
      <c r="C5" s="63">
        <v>3</v>
      </c>
      <c r="D5" s="64" t="s">
        <v>113</v>
      </c>
      <c r="E5" s="64" t="s">
        <v>133</v>
      </c>
      <c r="F5" s="62">
        <v>6</v>
      </c>
      <c r="G5" s="62">
        <v>7</v>
      </c>
      <c r="H5" s="62">
        <v>8</v>
      </c>
      <c r="I5" s="62">
        <v>9</v>
      </c>
      <c r="J5" s="62">
        <v>10</v>
      </c>
      <c r="K5" s="61"/>
      <c r="L5" s="61"/>
    </row>
    <row r="6" spans="1:12" ht="39.75" customHeight="1" x14ac:dyDescent="0.25">
      <c r="A6" s="71" t="s">
        <v>135</v>
      </c>
      <c r="B6" s="71" t="s">
        <v>47</v>
      </c>
      <c r="C6" s="7" t="s">
        <v>173</v>
      </c>
      <c r="D6" s="10">
        <v>50</v>
      </c>
      <c r="E6" s="14">
        <v>0</v>
      </c>
      <c r="F6" s="14">
        <f t="shared" ref="F6:F11" si="0">E6-D6</f>
        <v>-50</v>
      </c>
      <c r="G6" s="14">
        <v>0</v>
      </c>
      <c r="H6" s="14">
        <v>0</v>
      </c>
      <c r="I6" s="14">
        <f t="shared" ref="I6:I11" si="1">G6-H6</f>
        <v>0</v>
      </c>
      <c r="J6" s="14">
        <v>0</v>
      </c>
      <c r="K6" s="61"/>
      <c r="L6" s="61"/>
    </row>
    <row r="7" spans="1:12" ht="114" customHeight="1" x14ac:dyDescent="0.25">
      <c r="A7" s="71" t="s">
        <v>135</v>
      </c>
      <c r="B7" s="71" t="s">
        <v>47</v>
      </c>
      <c r="C7" s="7" t="s">
        <v>174</v>
      </c>
      <c r="D7" s="10">
        <v>8</v>
      </c>
      <c r="E7" s="14">
        <v>0</v>
      </c>
      <c r="F7" s="14">
        <f t="shared" si="0"/>
        <v>-8</v>
      </c>
      <c r="G7" s="14">
        <v>0</v>
      </c>
      <c r="H7" s="14">
        <v>0</v>
      </c>
      <c r="I7" s="14">
        <f t="shared" si="1"/>
        <v>0</v>
      </c>
      <c r="J7" s="14">
        <v>0</v>
      </c>
      <c r="K7" s="61"/>
      <c r="L7" s="61"/>
    </row>
    <row r="8" spans="1:12" ht="52.5" customHeight="1" x14ac:dyDescent="0.25">
      <c r="A8" s="59" t="s">
        <v>46</v>
      </c>
      <c r="B8" s="71" t="s">
        <v>47</v>
      </c>
      <c r="C8" s="76" t="s">
        <v>176</v>
      </c>
      <c r="D8" s="10">
        <v>30</v>
      </c>
      <c r="E8" s="14">
        <v>30</v>
      </c>
      <c r="F8" s="14">
        <f t="shared" si="0"/>
        <v>0</v>
      </c>
      <c r="G8" s="14">
        <v>30</v>
      </c>
      <c r="H8" s="14">
        <v>30</v>
      </c>
      <c r="I8" s="14">
        <f t="shared" si="1"/>
        <v>0</v>
      </c>
      <c r="J8" s="14">
        <f>H8/G8*100</f>
        <v>100</v>
      </c>
      <c r="K8" s="61"/>
      <c r="L8" s="61"/>
    </row>
    <row r="9" spans="1:12" ht="15.75" x14ac:dyDescent="0.25">
      <c r="A9" s="69"/>
      <c r="B9" s="69"/>
      <c r="C9" s="69" t="s">
        <v>35</v>
      </c>
      <c r="D9" s="70">
        <f>SUM(D6:D8)</f>
        <v>88</v>
      </c>
      <c r="E9" s="70">
        <f>SUM(E6:E8)</f>
        <v>30</v>
      </c>
      <c r="F9" s="35">
        <f t="shared" si="0"/>
        <v>-58</v>
      </c>
      <c r="G9" s="70">
        <f>SUM(G6:G8)</f>
        <v>30</v>
      </c>
      <c r="H9" s="70">
        <f>SUM(H6:H8)</f>
        <v>30</v>
      </c>
      <c r="I9" s="35">
        <f t="shared" si="1"/>
        <v>0</v>
      </c>
      <c r="J9" s="35">
        <v>0</v>
      </c>
      <c r="K9" s="61"/>
      <c r="L9" s="61"/>
    </row>
    <row r="10" spans="1:12" x14ac:dyDescent="0.25">
      <c r="A10" s="143" t="s">
        <v>177</v>
      </c>
      <c r="B10" s="145"/>
      <c r="C10" s="8" t="s">
        <v>135</v>
      </c>
      <c r="D10" s="14">
        <f>D6+D7</f>
        <v>58</v>
      </c>
      <c r="E10" s="14">
        <f>E6+E7</f>
        <v>0</v>
      </c>
      <c r="F10" s="10">
        <f t="shared" si="0"/>
        <v>-58</v>
      </c>
      <c r="G10" s="14">
        <f>G6+G7</f>
        <v>0</v>
      </c>
      <c r="H10" s="14">
        <f>H6+H7</f>
        <v>0</v>
      </c>
      <c r="I10" s="14">
        <f t="shared" si="1"/>
        <v>0</v>
      </c>
      <c r="J10" s="14">
        <v>0</v>
      </c>
    </row>
    <row r="11" spans="1:12" x14ac:dyDescent="0.25">
      <c r="A11" s="30"/>
      <c r="B11" s="30"/>
      <c r="C11" s="8" t="s">
        <v>46</v>
      </c>
      <c r="D11" s="14">
        <f>D8</f>
        <v>30</v>
      </c>
      <c r="E11" s="14">
        <f>E8</f>
        <v>30</v>
      </c>
      <c r="F11" s="10">
        <f t="shared" si="0"/>
        <v>0</v>
      </c>
      <c r="G11" s="14">
        <f>G8</f>
        <v>30</v>
      </c>
      <c r="H11" s="14">
        <f>H8</f>
        <v>30</v>
      </c>
      <c r="I11" s="14">
        <f t="shared" si="1"/>
        <v>0</v>
      </c>
      <c r="J11" s="14">
        <f>H11/G11*100</f>
        <v>100</v>
      </c>
    </row>
    <row r="14" spans="1:12" x14ac:dyDescent="0.25">
      <c r="G14" s="134"/>
      <c r="H14" s="134"/>
      <c r="I14" s="134"/>
      <c r="J14" s="133"/>
    </row>
  </sheetData>
  <mergeCells count="13">
    <mergeCell ref="J3:J4"/>
    <mergeCell ref="G1:J1"/>
    <mergeCell ref="A2:J2"/>
    <mergeCell ref="A10:B10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A2" sqref="A2:J2"/>
    </sheetView>
  </sheetViews>
  <sheetFormatPr defaultRowHeight="15.75" x14ac:dyDescent="0.25"/>
  <cols>
    <col min="1" max="1" width="13" style="33" customWidth="1"/>
    <col min="2" max="2" width="12.7109375" style="33" customWidth="1"/>
    <col min="3" max="3" width="58.140625" style="34" customWidth="1"/>
    <col min="4" max="4" width="20.140625" style="34" customWidth="1"/>
    <col min="5" max="5" width="19.28515625" style="34" customWidth="1"/>
    <col min="6" max="6" width="21.5703125" style="34" customWidth="1"/>
    <col min="7" max="7" width="18.28515625" style="34" customWidth="1"/>
    <col min="8" max="8" width="18" style="34" customWidth="1"/>
    <col min="9" max="9" width="19.5703125" style="34" customWidth="1"/>
    <col min="10" max="10" width="14.7109375" style="34" customWidth="1"/>
    <col min="11" max="260" width="9.140625" style="34"/>
    <col min="261" max="261" width="10.85546875" style="34" customWidth="1"/>
    <col min="262" max="262" width="9.85546875" style="34" bestFit="1" customWidth="1"/>
    <col min="263" max="263" width="58.140625" style="34" customWidth="1"/>
    <col min="264" max="264" width="18" style="34" customWidth="1"/>
    <col min="265" max="265" width="19.5703125" style="34" customWidth="1"/>
    <col min="266" max="266" width="13.7109375" style="34" customWidth="1"/>
    <col min="267" max="516" width="9.140625" style="34"/>
    <col min="517" max="517" width="10.85546875" style="34" customWidth="1"/>
    <col min="518" max="518" width="9.85546875" style="34" bestFit="1" customWidth="1"/>
    <col min="519" max="519" width="58.140625" style="34" customWidth="1"/>
    <col min="520" max="520" width="18" style="34" customWidth="1"/>
    <col min="521" max="521" width="19.5703125" style="34" customWidth="1"/>
    <col min="522" max="522" width="13.7109375" style="34" customWidth="1"/>
    <col min="523" max="772" width="9.140625" style="34"/>
    <col min="773" max="773" width="10.85546875" style="34" customWidth="1"/>
    <col min="774" max="774" width="9.85546875" style="34" bestFit="1" customWidth="1"/>
    <col min="775" max="775" width="58.140625" style="34" customWidth="1"/>
    <col min="776" max="776" width="18" style="34" customWidth="1"/>
    <col min="777" max="777" width="19.5703125" style="34" customWidth="1"/>
    <col min="778" max="778" width="13.7109375" style="34" customWidth="1"/>
    <col min="779" max="1028" width="9.140625" style="34"/>
    <col min="1029" max="1029" width="10.85546875" style="34" customWidth="1"/>
    <col min="1030" max="1030" width="9.85546875" style="34" bestFit="1" customWidth="1"/>
    <col min="1031" max="1031" width="58.140625" style="34" customWidth="1"/>
    <col min="1032" max="1032" width="18" style="34" customWidth="1"/>
    <col min="1033" max="1033" width="19.5703125" style="34" customWidth="1"/>
    <col min="1034" max="1034" width="13.7109375" style="34" customWidth="1"/>
    <col min="1035" max="1284" width="9.140625" style="34"/>
    <col min="1285" max="1285" width="10.85546875" style="34" customWidth="1"/>
    <col min="1286" max="1286" width="9.85546875" style="34" bestFit="1" customWidth="1"/>
    <col min="1287" max="1287" width="58.140625" style="34" customWidth="1"/>
    <col min="1288" max="1288" width="18" style="34" customWidth="1"/>
    <col min="1289" max="1289" width="19.5703125" style="34" customWidth="1"/>
    <col min="1290" max="1290" width="13.7109375" style="34" customWidth="1"/>
    <col min="1291" max="1540" width="9.140625" style="34"/>
    <col min="1541" max="1541" width="10.85546875" style="34" customWidth="1"/>
    <col min="1542" max="1542" width="9.85546875" style="34" bestFit="1" customWidth="1"/>
    <col min="1543" max="1543" width="58.140625" style="34" customWidth="1"/>
    <col min="1544" max="1544" width="18" style="34" customWidth="1"/>
    <col min="1545" max="1545" width="19.5703125" style="34" customWidth="1"/>
    <col min="1546" max="1546" width="13.7109375" style="34" customWidth="1"/>
    <col min="1547" max="1796" width="9.140625" style="34"/>
    <col min="1797" max="1797" width="10.85546875" style="34" customWidth="1"/>
    <col min="1798" max="1798" width="9.85546875" style="34" bestFit="1" customWidth="1"/>
    <col min="1799" max="1799" width="58.140625" style="34" customWidth="1"/>
    <col min="1800" max="1800" width="18" style="34" customWidth="1"/>
    <col min="1801" max="1801" width="19.5703125" style="34" customWidth="1"/>
    <col min="1802" max="1802" width="13.7109375" style="34" customWidth="1"/>
    <col min="1803" max="2052" width="9.140625" style="34"/>
    <col min="2053" max="2053" width="10.85546875" style="34" customWidth="1"/>
    <col min="2054" max="2054" width="9.85546875" style="34" bestFit="1" customWidth="1"/>
    <col min="2055" max="2055" width="58.140625" style="34" customWidth="1"/>
    <col min="2056" max="2056" width="18" style="34" customWidth="1"/>
    <col min="2057" max="2057" width="19.5703125" style="34" customWidth="1"/>
    <col min="2058" max="2058" width="13.7109375" style="34" customWidth="1"/>
    <col min="2059" max="2308" width="9.140625" style="34"/>
    <col min="2309" max="2309" width="10.85546875" style="34" customWidth="1"/>
    <col min="2310" max="2310" width="9.85546875" style="34" bestFit="1" customWidth="1"/>
    <col min="2311" max="2311" width="58.140625" style="34" customWidth="1"/>
    <col min="2312" max="2312" width="18" style="34" customWidth="1"/>
    <col min="2313" max="2313" width="19.5703125" style="34" customWidth="1"/>
    <col min="2314" max="2314" width="13.7109375" style="34" customWidth="1"/>
    <col min="2315" max="2564" width="9.140625" style="34"/>
    <col min="2565" max="2565" width="10.85546875" style="34" customWidth="1"/>
    <col min="2566" max="2566" width="9.85546875" style="34" bestFit="1" customWidth="1"/>
    <col min="2567" max="2567" width="58.140625" style="34" customWidth="1"/>
    <col min="2568" max="2568" width="18" style="34" customWidth="1"/>
    <col min="2569" max="2569" width="19.5703125" style="34" customWidth="1"/>
    <col min="2570" max="2570" width="13.7109375" style="34" customWidth="1"/>
    <col min="2571" max="2820" width="9.140625" style="34"/>
    <col min="2821" max="2821" width="10.85546875" style="34" customWidth="1"/>
    <col min="2822" max="2822" width="9.85546875" style="34" bestFit="1" customWidth="1"/>
    <col min="2823" max="2823" width="58.140625" style="34" customWidth="1"/>
    <col min="2824" max="2824" width="18" style="34" customWidth="1"/>
    <col min="2825" max="2825" width="19.5703125" style="34" customWidth="1"/>
    <col min="2826" max="2826" width="13.7109375" style="34" customWidth="1"/>
    <col min="2827" max="3076" width="9.140625" style="34"/>
    <col min="3077" max="3077" width="10.85546875" style="34" customWidth="1"/>
    <col min="3078" max="3078" width="9.85546875" style="34" bestFit="1" customWidth="1"/>
    <col min="3079" max="3079" width="58.140625" style="34" customWidth="1"/>
    <col min="3080" max="3080" width="18" style="34" customWidth="1"/>
    <col min="3081" max="3081" width="19.5703125" style="34" customWidth="1"/>
    <col min="3082" max="3082" width="13.7109375" style="34" customWidth="1"/>
    <col min="3083" max="3332" width="9.140625" style="34"/>
    <col min="3333" max="3333" width="10.85546875" style="34" customWidth="1"/>
    <col min="3334" max="3334" width="9.85546875" style="34" bestFit="1" customWidth="1"/>
    <col min="3335" max="3335" width="58.140625" style="34" customWidth="1"/>
    <col min="3336" max="3336" width="18" style="34" customWidth="1"/>
    <col min="3337" max="3337" width="19.5703125" style="34" customWidth="1"/>
    <col min="3338" max="3338" width="13.7109375" style="34" customWidth="1"/>
    <col min="3339" max="3588" width="9.140625" style="34"/>
    <col min="3589" max="3589" width="10.85546875" style="34" customWidth="1"/>
    <col min="3590" max="3590" width="9.85546875" style="34" bestFit="1" customWidth="1"/>
    <col min="3591" max="3591" width="58.140625" style="34" customWidth="1"/>
    <col min="3592" max="3592" width="18" style="34" customWidth="1"/>
    <col min="3593" max="3593" width="19.5703125" style="34" customWidth="1"/>
    <col min="3594" max="3594" width="13.7109375" style="34" customWidth="1"/>
    <col min="3595" max="3844" width="9.140625" style="34"/>
    <col min="3845" max="3845" width="10.85546875" style="34" customWidth="1"/>
    <col min="3846" max="3846" width="9.85546875" style="34" bestFit="1" customWidth="1"/>
    <col min="3847" max="3847" width="58.140625" style="34" customWidth="1"/>
    <col min="3848" max="3848" width="18" style="34" customWidth="1"/>
    <col min="3849" max="3849" width="19.5703125" style="34" customWidth="1"/>
    <col min="3850" max="3850" width="13.7109375" style="34" customWidth="1"/>
    <col min="3851" max="4100" width="9.140625" style="34"/>
    <col min="4101" max="4101" width="10.85546875" style="34" customWidth="1"/>
    <col min="4102" max="4102" width="9.85546875" style="34" bestFit="1" customWidth="1"/>
    <col min="4103" max="4103" width="58.140625" style="34" customWidth="1"/>
    <col min="4104" max="4104" width="18" style="34" customWidth="1"/>
    <col min="4105" max="4105" width="19.5703125" style="34" customWidth="1"/>
    <col min="4106" max="4106" width="13.7109375" style="34" customWidth="1"/>
    <col min="4107" max="4356" width="9.140625" style="34"/>
    <col min="4357" max="4357" width="10.85546875" style="34" customWidth="1"/>
    <col min="4358" max="4358" width="9.85546875" style="34" bestFit="1" customWidth="1"/>
    <col min="4359" max="4359" width="58.140625" style="34" customWidth="1"/>
    <col min="4360" max="4360" width="18" style="34" customWidth="1"/>
    <col min="4361" max="4361" width="19.5703125" style="34" customWidth="1"/>
    <col min="4362" max="4362" width="13.7109375" style="34" customWidth="1"/>
    <col min="4363" max="4612" width="9.140625" style="34"/>
    <col min="4613" max="4613" width="10.85546875" style="34" customWidth="1"/>
    <col min="4614" max="4614" width="9.85546875" style="34" bestFit="1" customWidth="1"/>
    <col min="4615" max="4615" width="58.140625" style="34" customWidth="1"/>
    <col min="4616" max="4616" width="18" style="34" customWidth="1"/>
    <col min="4617" max="4617" width="19.5703125" style="34" customWidth="1"/>
    <col min="4618" max="4618" width="13.7109375" style="34" customWidth="1"/>
    <col min="4619" max="4868" width="9.140625" style="34"/>
    <col min="4869" max="4869" width="10.85546875" style="34" customWidth="1"/>
    <col min="4870" max="4870" width="9.85546875" style="34" bestFit="1" customWidth="1"/>
    <col min="4871" max="4871" width="58.140625" style="34" customWidth="1"/>
    <col min="4872" max="4872" width="18" style="34" customWidth="1"/>
    <col min="4873" max="4873" width="19.5703125" style="34" customWidth="1"/>
    <col min="4874" max="4874" width="13.7109375" style="34" customWidth="1"/>
    <col min="4875" max="5124" width="9.140625" style="34"/>
    <col min="5125" max="5125" width="10.85546875" style="34" customWidth="1"/>
    <col min="5126" max="5126" width="9.85546875" style="34" bestFit="1" customWidth="1"/>
    <col min="5127" max="5127" width="58.140625" style="34" customWidth="1"/>
    <col min="5128" max="5128" width="18" style="34" customWidth="1"/>
    <col min="5129" max="5129" width="19.5703125" style="34" customWidth="1"/>
    <col min="5130" max="5130" width="13.7109375" style="34" customWidth="1"/>
    <col min="5131" max="5380" width="9.140625" style="34"/>
    <col min="5381" max="5381" width="10.85546875" style="34" customWidth="1"/>
    <col min="5382" max="5382" width="9.85546875" style="34" bestFit="1" customWidth="1"/>
    <col min="5383" max="5383" width="58.140625" style="34" customWidth="1"/>
    <col min="5384" max="5384" width="18" style="34" customWidth="1"/>
    <col min="5385" max="5385" width="19.5703125" style="34" customWidth="1"/>
    <col min="5386" max="5386" width="13.7109375" style="34" customWidth="1"/>
    <col min="5387" max="5636" width="9.140625" style="34"/>
    <col min="5637" max="5637" width="10.85546875" style="34" customWidth="1"/>
    <col min="5638" max="5638" width="9.85546875" style="34" bestFit="1" customWidth="1"/>
    <col min="5639" max="5639" width="58.140625" style="34" customWidth="1"/>
    <col min="5640" max="5640" width="18" style="34" customWidth="1"/>
    <col min="5641" max="5641" width="19.5703125" style="34" customWidth="1"/>
    <col min="5642" max="5642" width="13.7109375" style="34" customWidth="1"/>
    <col min="5643" max="5892" width="9.140625" style="34"/>
    <col min="5893" max="5893" width="10.85546875" style="34" customWidth="1"/>
    <col min="5894" max="5894" width="9.85546875" style="34" bestFit="1" customWidth="1"/>
    <col min="5895" max="5895" width="58.140625" style="34" customWidth="1"/>
    <col min="5896" max="5896" width="18" style="34" customWidth="1"/>
    <col min="5897" max="5897" width="19.5703125" style="34" customWidth="1"/>
    <col min="5898" max="5898" width="13.7109375" style="34" customWidth="1"/>
    <col min="5899" max="6148" width="9.140625" style="34"/>
    <col min="6149" max="6149" width="10.85546875" style="34" customWidth="1"/>
    <col min="6150" max="6150" width="9.85546875" style="34" bestFit="1" customWidth="1"/>
    <col min="6151" max="6151" width="58.140625" style="34" customWidth="1"/>
    <col min="6152" max="6152" width="18" style="34" customWidth="1"/>
    <col min="6153" max="6153" width="19.5703125" style="34" customWidth="1"/>
    <col min="6154" max="6154" width="13.7109375" style="34" customWidth="1"/>
    <col min="6155" max="6404" width="9.140625" style="34"/>
    <col min="6405" max="6405" width="10.85546875" style="34" customWidth="1"/>
    <col min="6406" max="6406" width="9.85546875" style="34" bestFit="1" customWidth="1"/>
    <col min="6407" max="6407" width="58.140625" style="34" customWidth="1"/>
    <col min="6408" max="6408" width="18" style="34" customWidth="1"/>
    <col min="6409" max="6409" width="19.5703125" style="34" customWidth="1"/>
    <col min="6410" max="6410" width="13.7109375" style="34" customWidth="1"/>
    <col min="6411" max="6660" width="9.140625" style="34"/>
    <col min="6661" max="6661" width="10.85546875" style="34" customWidth="1"/>
    <col min="6662" max="6662" width="9.85546875" style="34" bestFit="1" customWidth="1"/>
    <col min="6663" max="6663" width="58.140625" style="34" customWidth="1"/>
    <col min="6664" max="6664" width="18" style="34" customWidth="1"/>
    <col min="6665" max="6665" width="19.5703125" style="34" customWidth="1"/>
    <col min="6666" max="6666" width="13.7109375" style="34" customWidth="1"/>
    <col min="6667" max="6916" width="9.140625" style="34"/>
    <col min="6917" max="6917" width="10.85546875" style="34" customWidth="1"/>
    <col min="6918" max="6918" width="9.85546875" style="34" bestFit="1" customWidth="1"/>
    <col min="6919" max="6919" width="58.140625" style="34" customWidth="1"/>
    <col min="6920" max="6920" width="18" style="34" customWidth="1"/>
    <col min="6921" max="6921" width="19.5703125" style="34" customWidth="1"/>
    <col min="6922" max="6922" width="13.7109375" style="34" customWidth="1"/>
    <col min="6923" max="7172" width="9.140625" style="34"/>
    <col min="7173" max="7173" width="10.85546875" style="34" customWidth="1"/>
    <col min="7174" max="7174" width="9.85546875" style="34" bestFit="1" customWidth="1"/>
    <col min="7175" max="7175" width="58.140625" style="34" customWidth="1"/>
    <col min="7176" max="7176" width="18" style="34" customWidth="1"/>
    <col min="7177" max="7177" width="19.5703125" style="34" customWidth="1"/>
    <col min="7178" max="7178" width="13.7109375" style="34" customWidth="1"/>
    <col min="7179" max="7428" width="9.140625" style="34"/>
    <col min="7429" max="7429" width="10.85546875" style="34" customWidth="1"/>
    <col min="7430" max="7430" width="9.85546875" style="34" bestFit="1" customWidth="1"/>
    <col min="7431" max="7431" width="58.140625" style="34" customWidth="1"/>
    <col min="7432" max="7432" width="18" style="34" customWidth="1"/>
    <col min="7433" max="7433" width="19.5703125" style="34" customWidth="1"/>
    <col min="7434" max="7434" width="13.7109375" style="34" customWidth="1"/>
    <col min="7435" max="7684" width="9.140625" style="34"/>
    <col min="7685" max="7685" width="10.85546875" style="34" customWidth="1"/>
    <col min="7686" max="7686" width="9.85546875" style="34" bestFit="1" customWidth="1"/>
    <col min="7687" max="7687" width="58.140625" style="34" customWidth="1"/>
    <col min="7688" max="7688" width="18" style="34" customWidth="1"/>
    <col min="7689" max="7689" width="19.5703125" style="34" customWidth="1"/>
    <col min="7690" max="7690" width="13.7109375" style="34" customWidth="1"/>
    <col min="7691" max="7940" width="9.140625" style="34"/>
    <col min="7941" max="7941" width="10.85546875" style="34" customWidth="1"/>
    <col min="7942" max="7942" width="9.85546875" style="34" bestFit="1" customWidth="1"/>
    <col min="7943" max="7943" width="58.140625" style="34" customWidth="1"/>
    <col min="7944" max="7944" width="18" style="34" customWidth="1"/>
    <col min="7945" max="7945" width="19.5703125" style="34" customWidth="1"/>
    <col min="7946" max="7946" width="13.7109375" style="34" customWidth="1"/>
    <col min="7947" max="8196" width="9.140625" style="34"/>
    <col min="8197" max="8197" width="10.85546875" style="34" customWidth="1"/>
    <col min="8198" max="8198" width="9.85546875" style="34" bestFit="1" customWidth="1"/>
    <col min="8199" max="8199" width="58.140625" style="34" customWidth="1"/>
    <col min="8200" max="8200" width="18" style="34" customWidth="1"/>
    <col min="8201" max="8201" width="19.5703125" style="34" customWidth="1"/>
    <col min="8202" max="8202" width="13.7109375" style="34" customWidth="1"/>
    <col min="8203" max="8452" width="9.140625" style="34"/>
    <col min="8453" max="8453" width="10.85546875" style="34" customWidth="1"/>
    <col min="8454" max="8454" width="9.85546875" style="34" bestFit="1" customWidth="1"/>
    <col min="8455" max="8455" width="58.140625" style="34" customWidth="1"/>
    <col min="8456" max="8456" width="18" style="34" customWidth="1"/>
    <col min="8457" max="8457" width="19.5703125" style="34" customWidth="1"/>
    <col min="8458" max="8458" width="13.7109375" style="34" customWidth="1"/>
    <col min="8459" max="8708" width="9.140625" style="34"/>
    <col min="8709" max="8709" width="10.85546875" style="34" customWidth="1"/>
    <col min="8710" max="8710" width="9.85546875" style="34" bestFit="1" customWidth="1"/>
    <col min="8711" max="8711" width="58.140625" style="34" customWidth="1"/>
    <col min="8712" max="8712" width="18" style="34" customWidth="1"/>
    <col min="8713" max="8713" width="19.5703125" style="34" customWidth="1"/>
    <col min="8714" max="8714" width="13.7109375" style="34" customWidth="1"/>
    <col min="8715" max="8964" width="9.140625" style="34"/>
    <col min="8965" max="8965" width="10.85546875" style="34" customWidth="1"/>
    <col min="8966" max="8966" width="9.85546875" style="34" bestFit="1" customWidth="1"/>
    <col min="8967" max="8967" width="58.140625" style="34" customWidth="1"/>
    <col min="8968" max="8968" width="18" style="34" customWidth="1"/>
    <col min="8969" max="8969" width="19.5703125" style="34" customWidth="1"/>
    <col min="8970" max="8970" width="13.7109375" style="34" customWidth="1"/>
    <col min="8971" max="9220" width="9.140625" style="34"/>
    <col min="9221" max="9221" width="10.85546875" style="34" customWidth="1"/>
    <col min="9222" max="9222" width="9.85546875" style="34" bestFit="1" customWidth="1"/>
    <col min="9223" max="9223" width="58.140625" style="34" customWidth="1"/>
    <col min="9224" max="9224" width="18" style="34" customWidth="1"/>
    <col min="9225" max="9225" width="19.5703125" style="34" customWidth="1"/>
    <col min="9226" max="9226" width="13.7109375" style="34" customWidth="1"/>
    <col min="9227" max="9476" width="9.140625" style="34"/>
    <col min="9477" max="9477" width="10.85546875" style="34" customWidth="1"/>
    <col min="9478" max="9478" width="9.85546875" style="34" bestFit="1" customWidth="1"/>
    <col min="9479" max="9479" width="58.140625" style="34" customWidth="1"/>
    <col min="9480" max="9480" width="18" style="34" customWidth="1"/>
    <col min="9481" max="9481" width="19.5703125" style="34" customWidth="1"/>
    <col min="9482" max="9482" width="13.7109375" style="34" customWidth="1"/>
    <col min="9483" max="9732" width="9.140625" style="34"/>
    <col min="9733" max="9733" width="10.85546875" style="34" customWidth="1"/>
    <col min="9734" max="9734" width="9.85546875" style="34" bestFit="1" customWidth="1"/>
    <col min="9735" max="9735" width="58.140625" style="34" customWidth="1"/>
    <col min="9736" max="9736" width="18" style="34" customWidth="1"/>
    <col min="9737" max="9737" width="19.5703125" style="34" customWidth="1"/>
    <col min="9738" max="9738" width="13.7109375" style="34" customWidth="1"/>
    <col min="9739" max="9988" width="9.140625" style="34"/>
    <col min="9989" max="9989" width="10.85546875" style="34" customWidth="1"/>
    <col min="9990" max="9990" width="9.85546875" style="34" bestFit="1" customWidth="1"/>
    <col min="9991" max="9991" width="58.140625" style="34" customWidth="1"/>
    <col min="9992" max="9992" width="18" style="34" customWidth="1"/>
    <col min="9993" max="9993" width="19.5703125" style="34" customWidth="1"/>
    <col min="9994" max="9994" width="13.7109375" style="34" customWidth="1"/>
    <col min="9995" max="10244" width="9.140625" style="34"/>
    <col min="10245" max="10245" width="10.85546875" style="34" customWidth="1"/>
    <col min="10246" max="10246" width="9.85546875" style="34" bestFit="1" customWidth="1"/>
    <col min="10247" max="10247" width="58.140625" style="34" customWidth="1"/>
    <col min="10248" max="10248" width="18" style="34" customWidth="1"/>
    <col min="10249" max="10249" width="19.5703125" style="34" customWidth="1"/>
    <col min="10250" max="10250" width="13.7109375" style="34" customWidth="1"/>
    <col min="10251" max="10500" width="9.140625" style="34"/>
    <col min="10501" max="10501" width="10.85546875" style="34" customWidth="1"/>
    <col min="10502" max="10502" width="9.85546875" style="34" bestFit="1" customWidth="1"/>
    <col min="10503" max="10503" width="58.140625" style="34" customWidth="1"/>
    <col min="10504" max="10504" width="18" style="34" customWidth="1"/>
    <col min="10505" max="10505" width="19.5703125" style="34" customWidth="1"/>
    <col min="10506" max="10506" width="13.7109375" style="34" customWidth="1"/>
    <col min="10507" max="10756" width="9.140625" style="34"/>
    <col min="10757" max="10757" width="10.85546875" style="34" customWidth="1"/>
    <col min="10758" max="10758" width="9.85546875" style="34" bestFit="1" customWidth="1"/>
    <col min="10759" max="10759" width="58.140625" style="34" customWidth="1"/>
    <col min="10760" max="10760" width="18" style="34" customWidth="1"/>
    <col min="10761" max="10761" width="19.5703125" style="34" customWidth="1"/>
    <col min="10762" max="10762" width="13.7109375" style="34" customWidth="1"/>
    <col min="10763" max="11012" width="9.140625" style="34"/>
    <col min="11013" max="11013" width="10.85546875" style="34" customWidth="1"/>
    <col min="11014" max="11014" width="9.85546875" style="34" bestFit="1" customWidth="1"/>
    <col min="11015" max="11015" width="58.140625" style="34" customWidth="1"/>
    <col min="11016" max="11016" width="18" style="34" customWidth="1"/>
    <col min="11017" max="11017" width="19.5703125" style="34" customWidth="1"/>
    <col min="11018" max="11018" width="13.7109375" style="34" customWidth="1"/>
    <col min="11019" max="11268" width="9.140625" style="34"/>
    <col min="11269" max="11269" width="10.85546875" style="34" customWidth="1"/>
    <col min="11270" max="11270" width="9.85546875" style="34" bestFit="1" customWidth="1"/>
    <col min="11271" max="11271" width="58.140625" style="34" customWidth="1"/>
    <col min="11272" max="11272" width="18" style="34" customWidth="1"/>
    <col min="11273" max="11273" width="19.5703125" style="34" customWidth="1"/>
    <col min="11274" max="11274" width="13.7109375" style="34" customWidth="1"/>
    <col min="11275" max="11524" width="9.140625" style="34"/>
    <col min="11525" max="11525" width="10.85546875" style="34" customWidth="1"/>
    <col min="11526" max="11526" width="9.85546875" style="34" bestFit="1" customWidth="1"/>
    <col min="11527" max="11527" width="58.140625" style="34" customWidth="1"/>
    <col min="11528" max="11528" width="18" style="34" customWidth="1"/>
    <col min="11529" max="11529" width="19.5703125" style="34" customWidth="1"/>
    <col min="11530" max="11530" width="13.7109375" style="34" customWidth="1"/>
    <col min="11531" max="11780" width="9.140625" style="34"/>
    <col min="11781" max="11781" width="10.85546875" style="34" customWidth="1"/>
    <col min="11782" max="11782" width="9.85546875" style="34" bestFit="1" customWidth="1"/>
    <col min="11783" max="11783" width="58.140625" style="34" customWidth="1"/>
    <col min="11784" max="11784" width="18" style="34" customWidth="1"/>
    <col min="11785" max="11785" width="19.5703125" style="34" customWidth="1"/>
    <col min="11786" max="11786" width="13.7109375" style="34" customWidth="1"/>
    <col min="11787" max="12036" width="9.140625" style="34"/>
    <col min="12037" max="12037" width="10.85546875" style="34" customWidth="1"/>
    <col min="12038" max="12038" width="9.85546875" style="34" bestFit="1" customWidth="1"/>
    <col min="12039" max="12039" width="58.140625" style="34" customWidth="1"/>
    <col min="12040" max="12040" width="18" style="34" customWidth="1"/>
    <col min="12041" max="12041" width="19.5703125" style="34" customWidth="1"/>
    <col min="12042" max="12042" width="13.7109375" style="34" customWidth="1"/>
    <col min="12043" max="12292" width="9.140625" style="34"/>
    <col min="12293" max="12293" width="10.85546875" style="34" customWidth="1"/>
    <col min="12294" max="12294" width="9.85546875" style="34" bestFit="1" customWidth="1"/>
    <col min="12295" max="12295" width="58.140625" style="34" customWidth="1"/>
    <col min="12296" max="12296" width="18" style="34" customWidth="1"/>
    <col min="12297" max="12297" width="19.5703125" style="34" customWidth="1"/>
    <col min="12298" max="12298" width="13.7109375" style="34" customWidth="1"/>
    <col min="12299" max="12548" width="9.140625" style="34"/>
    <col min="12549" max="12549" width="10.85546875" style="34" customWidth="1"/>
    <col min="12550" max="12550" width="9.85546875" style="34" bestFit="1" customWidth="1"/>
    <col min="12551" max="12551" width="58.140625" style="34" customWidth="1"/>
    <col min="12552" max="12552" width="18" style="34" customWidth="1"/>
    <col min="12553" max="12553" width="19.5703125" style="34" customWidth="1"/>
    <col min="12554" max="12554" width="13.7109375" style="34" customWidth="1"/>
    <col min="12555" max="12804" width="9.140625" style="34"/>
    <col min="12805" max="12805" width="10.85546875" style="34" customWidth="1"/>
    <col min="12806" max="12806" width="9.85546875" style="34" bestFit="1" customWidth="1"/>
    <col min="12807" max="12807" width="58.140625" style="34" customWidth="1"/>
    <col min="12808" max="12808" width="18" style="34" customWidth="1"/>
    <col min="12809" max="12809" width="19.5703125" style="34" customWidth="1"/>
    <col min="12810" max="12810" width="13.7109375" style="34" customWidth="1"/>
    <col min="12811" max="13060" width="9.140625" style="34"/>
    <col min="13061" max="13061" width="10.85546875" style="34" customWidth="1"/>
    <col min="13062" max="13062" width="9.85546875" style="34" bestFit="1" customWidth="1"/>
    <col min="13063" max="13063" width="58.140625" style="34" customWidth="1"/>
    <col min="13064" max="13064" width="18" style="34" customWidth="1"/>
    <col min="13065" max="13065" width="19.5703125" style="34" customWidth="1"/>
    <col min="13066" max="13066" width="13.7109375" style="34" customWidth="1"/>
    <col min="13067" max="13316" width="9.140625" style="34"/>
    <col min="13317" max="13317" width="10.85546875" style="34" customWidth="1"/>
    <col min="13318" max="13318" width="9.85546875" style="34" bestFit="1" customWidth="1"/>
    <col min="13319" max="13319" width="58.140625" style="34" customWidth="1"/>
    <col min="13320" max="13320" width="18" style="34" customWidth="1"/>
    <col min="13321" max="13321" width="19.5703125" style="34" customWidth="1"/>
    <col min="13322" max="13322" width="13.7109375" style="34" customWidth="1"/>
    <col min="13323" max="13572" width="9.140625" style="34"/>
    <col min="13573" max="13573" width="10.85546875" style="34" customWidth="1"/>
    <col min="13574" max="13574" width="9.85546875" style="34" bestFit="1" customWidth="1"/>
    <col min="13575" max="13575" width="58.140625" style="34" customWidth="1"/>
    <col min="13576" max="13576" width="18" style="34" customWidth="1"/>
    <col min="13577" max="13577" width="19.5703125" style="34" customWidth="1"/>
    <col min="13578" max="13578" width="13.7109375" style="34" customWidth="1"/>
    <col min="13579" max="13828" width="9.140625" style="34"/>
    <col min="13829" max="13829" width="10.85546875" style="34" customWidth="1"/>
    <col min="13830" max="13830" width="9.85546875" style="34" bestFit="1" customWidth="1"/>
    <col min="13831" max="13831" width="58.140625" style="34" customWidth="1"/>
    <col min="13832" max="13832" width="18" style="34" customWidth="1"/>
    <col min="13833" max="13833" width="19.5703125" style="34" customWidth="1"/>
    <col min="13834" max="13834" width="13.7109375" style="34" customWidth="1"/>
    <col min="13835" max="14084" width="9.140625" style="34"/>
    <col min="14085" max="14085" width="10.85546875" style="34" customWidth="1"/>
    <col min="14086" max="14086" width="9.85546875" style="34" bestFit="1" customWidth="1"/>
    <col min="14087" max="14087" width="58.140625" style="34" customWidth="1"/>
    <col min="14088" max="14088" width="18" style="34" customWidth="1"/>
    <col min="14089" max="14089" width="19.5703125" style="34" customWidth="1"/>
    <col min="14090" max="14090" width="13.7109375" style="34" customWidth="1"/>
    <col min="14091" max="14340" width="9.140625" style="34"/>
    <col min="14341" max="14341" width="10.85546875" style="34" customWidth="1"/>
    <col min="14342" max="14342" width="9.85546875" style="34" bestFit="1" customWidth="1"/>
    <col min="14343" max="14343" width="58.140625" style="34" customWidth="1"/>
    <col min="14344" max="14344" width="18" style="34" customWidth="1"/>
    <col min="14345" max="14345" width="19.5703125" style="34" customWidth="1"/>
    <col min="14346" max="14346" width="13.7109375" style="34" customWidth="1"/>
    <col min="14347" max="14596" width="9.140625" style="34"/>
    <col min="14597" max="14597" width="10.85546875" style="34" customWidth="1"/>
    <col min="14598" max="14598" width="9.85546875" style="34" bestFit="1" customWidth="1"/>
    <col min="14599" max="14599" width="58.140625" style="34" customWidth="1"/>
    <col min="14600" max="14600" width="18" style="34" customWidth="1"/>
    <col min="14601" max="14601" width="19.5703125" style="34" customWidth="1"/>
    <col min="14602" max="14602" width="13.7109375" style="34" customWidth="1"/>
    <col min="14603" max="14852" width="9.140625" style="34"/>
    <col min="14853" max="14853" width="10.85546875" style="34" customWidth="1"/>
    <col min="14854" max="14854" width="9.85546875" style="34" bestFit="1" customWidth="1"/>
    <col min="14855" max="14855" width="58.140625" style="34" customWidth="1"/>
    <col min="14856" max="14856" width="18" style="34" customWidth="1"/>
    <col min="14857" max="14857" width="19.5703125" style="34" customWidth="1"/>
    <col min="14858" max="14858" width="13.7109375" style="34" customWidth="1"/>
    <col min="14859" max="15108" width="9.140625" style="34"/>
    <col min="15109" max="15109" width="10.85546875" style="34" customWidth="1"/>
    <col min="15110" max="15110" width="9.85546875" style="34" bestFit="1" customWidth="1"/>
    <col min="15111" max="15111" width="58.140625" style="34" customWidth="1"/>
    <col min="15112" max="15112" width="18" style="34" customWidth="1"/>
    <col min="15113" max="15113" width="19.5703125" style="34" customWidth="1"/>
    <col min="15114" max="15114" width="13.7109375" style="34" customWidth="1"/>
    <col min="15115" max="15364" width="9.140625" style="34"/>
    <col min="15365" max="15365" width="10.85546875" style="34" customWidth="1"/>
    <col min="15366" max="15366" width="9.85546875" style="34" bestFit="1" customWidth="1"/>
    <col min="15367" max="15367" width="58.140625" style="34" customWidth="1"/>
    <col min="15368" max="15368" width="18" style="34" customWidth="1"/>
    <col min="15369" max="15369" width="19.5703125" style="34" customWidth="1"/>
    <col min="15370" max="15370" width="13.7109375" style="34" customWidth="1"/>
    <col min="15371" max="15620" width="9.140625" style="34"/>
    <col min="15621" max="15621" width="10.85546875" style="34" customWidth="1"/>
    <col min="15622" max="15622" width="9.85546875" style="34" bestFit="1" customWidth="1"/>
    <col min="15623" max="15623" width="58.140625" style="34" customWidth="1"/>
    <col min="15624" max="15624" width="18" style="34" customWidth="1"/>
    <col min="15625" max="15625" width="19.5703125" style="34" customWidth="1"/>
    <col min="15626" max="15626" width="13.7109375" style="34" customWidth="1"/>
    <col min="15627" max="15876" width="9.140625" style="34"/>
    <col min="15877" max="15877" width="10.85546875" style="34" customWidth="1"/>
    <col min="15878" max="15878" width="9.85546875" style="34" bestFit="1" customWidth="1"/>
    <col min="15879" max="15879" width="58.140625" style="34" customWidth="1"/>
    <col min="15880" max="15880" width="18" style="34" customWidth="1"/>
    <col min="15881" max="15881" width="19.5703125" style="34" customWidth="1"/>
    <col min="15882" max="15882" width="13.7109375" style="34" customWidth="1"/>
    <col min="15883" max="16132" width="9.140625" style="34"/>
    <col min="16133" max="16133" width="10.85546875" style="34" customWidth="1"/>
    <col min="16134" max="16134" width="9.85546875" style="34" bestFit="1" customWidth="1"/>
    <col min="16135" max="16135" width="58.140625" style="34" customWidth="1"/>
    <col min="16136" max="16136" width="18" style="34" customWidth="1"/>
    <col min="16137" max="16137" width="19.5703125" style="34" customWidth="1"/>
    <col min="16138" max="16138" width="13.7109375" style="34" customWidth="1"/>
    <col min="16139" max="16384" width="9.140625" style="34"/>
  </cols>
  <sheetData>
    <row r="1" spans="1:10" x14ac:dyDescent="0.25">
      <c r="J1" s="34" t="s">
        <v>271</v>
      </c>
    </row>
    <row r="2" spans="1:10" ht="62.1" customHeight="1" x14ac:dyDescent="0.25">
      <c r="A2" s="161" t="s">
        <v>88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ht="15.75" customHeight="1" x14ac:dyDescent="0.25">
      <c r="A3" s="151" t="s">
        <v>37</v>
      </c>
      <c r="B3" s="151" t="s">
        <v>39</v>
      </c>
      <c r="C3" s="153" t="s">
        <v>0</v>
      </c>
      <c r="D3" s="155" t="s">
        <v>90</v>
      </c>
      <c r="E3" s="155" t="s">
        <v>261</v>
      </c>
      <c r="F3" s="146" t="s">
        <v>62</v>
      </c>
      <c r="G3" s="158" t="s">
        <v>50</v>
      </c>
      <c r="H3" s="142" t="s">
        <v>70</v>
      </c>
      <c r="I3" s="146" t="s">
        <v>67</v>
      </c>
      <c r="J3" s="142" t="s">
        <v>89</v>
      </c>
    </row>
    <row r="4" spans="1:10" ht="87.75" customHeight="1" x14ac:dyDescent="0.25">
      <c r="A4" s="152"/>
      <c r="B4" s="156"/>
      <c r="C4" s="154"/>
      <c r="D4" s="156"/>
      <c r="E4" s="157"/>
      <c r="F4" s="147"/>
      <c r="G4" s="159"/>
      <c r="H4" s="142"/>
      <c r="I4" s="147"/>
      <c r="J4" s="142"/>
    </row>
    <row r="5" spans="1:10" x14ac:dyDescent="0.25">
      <c r="A5" s="39">
        <v>1</v>
      </c>
      <c r="B5" s="40">
        <v>2</v>
      </c>
      <c r="C5" s="41">
        <v>3</v>
      </c>
      <c r="D5" s="42">
        <v>4</v>
      </c>
      <c r="E5" s="42">
        <v>5</v>
      </c>
      <c r="F5" s="42">
        <v>6</v>
      </c>
      <c r="G5" s="42">
        <v>7</v>
      </c>
      <c r="H5" s="43">
        <v>8</v>
      </c>
      <c r="I5" s="44">
        <v>9</v>
      </c>
      <c r="J5" s="45">
        <v>10</v>
      </c>
    </row>
    <row r="6" spans="1:10" ht="47.25" x14ac:dyDescent="0.25">
      <c r="A6" s="15" t="s">
        <v>46</v>
      </c>
      <c r="B6" s="49" t="s">
        <v>47</v>
      </c>
      <c r="C6" s="36" t="s">
        <v>71</v>
      </c>
      <c r="D6" s="46">
        <v>900</v>
      </c>
      <c r="E6" s="52">
        <v>700</v>
      </c>
      <c r="F6" s="46">
        <f>E6-D6</f>
        <v>-200</v>
      </c>
      <c r="G6" s="46">
        <v>700</v>
      </c>
      <c r="H6" s="28">
        <v>700</v>
      </c>
      <c r="I6" s="28">
        <f>G6-H6</f>
        <v>0</v>
      </c>
      <c r="J6" s="28">
        <f>H6/G6*100</f>
        <v>100</v>
      </c>
    </row>
    <row r="7" spans="1:10" ht="31.5" x14ac:dyDescent="0.25">
      <c r="A7" s="15" t="s">
        <v>46</v>
      </c>
      <c r="B7" s="49" t="s">
        <v>52</v>
      </c>
      <c r="C7" s="36" t="s">
        <v>72</v>
      </c>
      <c r="D7" s="46">
        <v>0</v>
      </c>
      <c r="E7" s="52">
        <v>1667.9</v>
      </c>
      <c r="F7" s="46">
        <f t="shared" ref="F7:F23" si="0">E7-D7</f>
        <v>1667.9</v>
      </c>
      <c r="G7" s="52">
        <v>1667.9</v>
      </c>
      <c r="H7" s="28">
        <v>465.9</v>
      </c>
      <c r="I7" s="28">
        <f t="shared" ref="I7:I23" si="1">G7-H7</f>
        <v>1202</v>
      </c>
      <c r="J7" s="28">
        <f t="shared" ref="J7:J23" si="2">H7/G7*100</f>
        <v>27.933329336291141</v>
      </c>
    </row>
    <row r="8" spans="1:10" ht="31.5" x14ac:dyDescent="0.25">
      <c r="A8" s="15" t="s">
        <v>46</v>
      </c>
      <c r="B8" s="49" t="s">
        <v>47</v>
      </c>
      <c r="C8" s="36" t="s">
        <v>75</v>
      </c>
      <c r="D8" s="46">
        <v>8348.7999999999993</v>
      </c>
      <c r="E8" s="52">
        <v>8348.7999999999993</v>
      </c>
      <c r="F8" s="46">
        <f t="shared" si="0"/>
        <v>0</v>
      </c>
      <c r="G8" s="46">
        <v>8348.7999999999993</v>
      </c>
      <c r="H8" s="28">
        <v>8348.7999999999993</v>
      </c>
      <c r="I8" s="28">
        <f t="shared" si="1"/>
        <v>0</v>
      </c>
      <c r="J8" s="28">
        <f t="shared" si="2"/>
        <v>100</v>
      </c>
    </row>
    <row r="9" spans="1:10" ht="78.75" x14ac:dyDescent="0.25">
      <c r="A9" s="15" t="s">
        <v>46</v>
      </c>
      <c r="B9" s="49" t="s">
        <v>93</v>
      </c>
      <c r="C9" s="37" t="s">
        <v>76</v>
      </c>
      <c r="D9" s="47">
        <v>0</v>
      </c>
      <c r="E9" s="135">
        <v>17.5</v>
      </c>
      <c r="F9" s="46">
        <f t="shared" si="0"/>
        <v>17.5</v>
      </c>
      <c r="G9" s="47">
        <v>17.5</v>
      </c>
      <c r="H9" s="28">
        <v>17.5</v>
      </c>
      <c r="I9" s="28">
        <f t="shared" si="1"/>
        <v>0</v>
      </c>
      <c r="J9" s="28">
        <f t="shared" si="2"/>
        <v>100</v>
      </c>
    </row>
    <row r="10" spans="1:10" ht="47.25" x14ac:dyDescent="0.25">
      <c r="A10" s="15" t="s">
        <v>46</v>
      </c>
      <c r="B10" s="49" t="s">
        <v>47</v>
      </c>
      <c r="C10" s="36" t="s">
        <v>77</v>
      </c>
      <c r="D10" s="46">
        <v>100</v>
      </c>
      <c r="E10" s="52">
        <v>26</v>
      </c>
      <c r="F10" s="46">
        <f t="shared" si="0"/>
        <v>-74</v>
      </c>
      <c r="G10" s="46">
        <v>26</v>
      </c>
      <c r="H10" s="28">
        <v>26</v>
      </c>
      <c r="I10" s="28">
        <f t="shared" si="1"/>
        <v>0</v>
      </c>
      <c r="J10" s="28">
        <f t="shared" si="2"/>
        <v>100</v>
      </c>
    </row>
    <row r="11" spans="1:10" ht="31.5" x14ac:dyDescent="0.25">
      <c r="A11" s="15" t="s">
        <v>46</v>
      </c>
      <c r="B11" s="49" t="s">
        <v>47</v>
      </c>
      <c r="C11" s="36" t="s">
        <v>78</v>
      </c>
      <c r="D11" s="46">
        <v>450</v>
      </c>
      <c r="E11" s="52">
        <v>541.20000000000005</v>
      </c>
      <c r="F11" s="46">
        <f t="shared" si="0"/>
        <v>91.200000000000045</v>
      </c>
      <c r="G11" s="46">
        <v>541.20000000000005</v>
      </c>
      <c r="H11" s="28">
        <v>541.20000000000005</v>
      </c>
      <c r="I11" s="28">
        <f t="shared" si="1"/>
        <v>0</v>
      </c>
      <c r="J11" s="28">
        <f t="shared" si="2"/>
        <v>100</v>
      </c>
    </row>
    <row r="12" spans="1:10" ht="47.25" x14ac:dyDescent="0.25">
      <c r="A12" s="15" t="s">
        <v>46</v>
      </c>
      <c r="B12" s="49" t="s">
        <v>47</v>
      </c>
      <c r="C12" s="36" t="s">
        <v>79</v>
      </c>
      <c r="D12" s="46">
        <v>330</v>
      </c>
      <c r="E12" s="52">
        <v>86.6</v>
      </c>
      <c r="F12" s="46">
        <f t="shared" si="0"/>
        <v>-243.4</v>
      </c>
      <c r="G12" s="46">
        <v>86.6</v>
      </c>
      <c r="H12" s="28">
        <v>86.6</v>
      </c>
      <c r="I12" s="28">
        <f t="shared" si="1"/>
        <v>0</v>
      </c>
      <c r="J12" s="28">
        <f t="shared" si="2"/>
        <v>100</v>
      </c>
    </row>
    <row r="13" spans="1:10" ht="31.5" x14ac:dyDescent="0.25">
      <c r="A13" s="15" t="s">
        <v>46</v>
      </c>
      <c r="B13" s="49" t="s">
        <v>47</v>
      </c>
      <c r="C13" s="37" t="s">
        <v>80</v>
      </c>
      <c r="D13" s="47">
        <v>170</v>
      </c>
      <c r="E13" s="135">
        <v>181.8</v>
      </c>
      <c r="F13" s="46">
        <f t="shared" si="0"/>
        <v>11.800000000000011</v>
      </c>
      <c r="G13" s="47">
        <v>181.8</v>
      </c>
      <c r="H13" s="28">
        <v>181.8</v>
      </c>
      <c r="I13" s="28">
        <f t="shared" si="1"/>
        <v>0</v>
      </c>
      <c r="J13" s="28">
        <f t="shared" si="2"/>
        <v>100</v>
      </c>
    </row>
    <row r="14" spans="1:10" ht="47.25" x14ac:dyDescent="0.25">
      <c r="A14" s="15" t="s">
        <v>46</v>
      </c>
      <c r="B14" s="49" t="s">
        <v>47</v>
      </c>
      <c r="C14" s="37" t="s">
        <v>81</v>
      </c>
      <c r="D14" s="47">
        <v>70</v>
      </c>
      <c r="E14" s="135">
        <v>50</v>
      </c>
      <c r="F14" s="46">
        <f t="shared" si="0"/>
        <v>-20</v>
      </c>
      <c r="G14" s="47">
        <v>50</v>
      </c>
      <c r="H14" s="28">
        <v>50</v>
      </c>
      <c r="I14" s="28">
        <f t="shared" si="1"/>
        <v>0</v>
      </c>
      <c r="J14" s="28">
        <f t="shared" si="2"/>
        <v>100</v>
      </c>
    </row>
    <row r="15" spans="1:10" ht="47.25" x14ac:dyDescent="0.25">
      <c r="A15" s="15" t="s">
        <v>46</v>
      </c>
      <c r="B15" s="49" t="s">
        <v>47</v>
      </c>
      <c r="C15" s="37" t="s">
        <v>82</v>
      </c>
      <c r="D15" s="47">
        <v>80</v>
      </c>
      <c r="E15" s="135">
        <v>42.5</v>
      </c>
      <c r="F15" s="46">
        <f t="shared" si="0"/>
        <v>-37.5</v>
      </c>
      <c r="G15" s="47">
        <v>42.5</v>
      </c>
      <c r="H15" s="28">
        <v>42.5</v>
      </c>
      <c r="I15" s="28">
        <f t="shared" si="1"/>
        <v>0</v>
      </c>
      <c r="J15" s="28">
        <f t="shared" si="2"/>
        <v>100</v>
      </c>
    </row>
    <row r="16" spans="1:10" ht="31.5" x14ac:dyDescent="0.25">
      <c r="A16" s="15" t="s">
        <v>46</v>
      </c>
      <c r="B16" s="49" t="s">
        <v>47</v>
      </c>
      <c r="C16" s="37" t="s">
        <v>83</v>
      </c>
      <c r="D16" s="47">
        <v>80</v>
      </c>
      <c r="E16" s="135">
        <v>80</v>
      </c>
      <c r="F16" s="46">
        <f t="shared" si="0"/>
        <v>0</v>
      </c>
      <c r="G16" s="47">
        <v>80</v>
      </c>
      <c r="H16" s="28">
        <v>80</v>
      </c>
      <c r="I16" s="28">
        <f t="shared" si="1"/>
        <v>0</v>
      </c>
      <c r="J16" s="28">
        <f t="shared" si="2"/>
        <v>100</v>
      </c>
    </row>
    <row r="17" spans="1:10" ht="31.5" x14ac:dyDescent="0.25">
      <c r="A17" s="15" t="s">
        <v>46</v>
      </c>
      <c r="B17" s="49" t="s">
        <v>47</v>
      </c>
      <c r="C17" s="37" t="s">
        <v>84</v>
      </c>
      <c r="D17" s="47">
        <v>400</v>
      </c>
      <c r="E17" s="135">
        <v>400</v>
      </c>
      <c r="F17" s="46">
        <f t="shared" si="0"/>
        <v>0</v>
      </c>
      <c r="G17" s="47">
        <v>400</v>
      </c>
      <c r="H17" s="28">
        <v>400</v>
      </c>
      <c r="I17" s="28">
        <f t="shared" si="1"/>
        <v>0</v>
      </c>
      <c r="J17" s="28">
        <f t="shared" si="2"/>
        <v>100</v>
      </c>
    </row>
    <row r="18" spans="1:10" ht="47.25" x14ac:dyDescent="0.25">
      <c r="A18" s="15" t="s">
        <v>46</v>
      </c>
      <c r="B18" s="49" t="s">
        <v>47</v>
      </c>
      <c r="C18" s="37" t="s">
        <v>91</v>
      </c>
      <c r="D18" s="47">
        <v>100</v>
      </c>
      <c r="E18" s="47">
        <v>0</v>
      </c>
      <c r="F18" s="46">
        <f t="shared" si="0"/>
        <v>-100</v>
      </c>
      <c r="G18" s="47">
        <v>0</v>
      </c>
      <c r="H18" s="28">
        <v>0</v>
      </c>
      <c r="I18" s="28">
        <f t="shared" si="1"/>
        <v>0</v>
      </c>
      <c r="J18" s="28">
        <v>0</v>
      </c>
    </row>
    <row r="19" spans="1:10" ht="47.25" x14ac:dyDescent="0.25">
      <c r="A19" s="15" t="s">
        <v>46</v>
      </c>
      <c r="B19" s="49" t="s">
        <v>47</v>
      </c>
      <c r="C19" s="37" t="s">
        <v>92</v>
      </c>
      <c r="D19" s="47">
        <v>24.9</v>
      </c>
      <c r="E19" s="47">
        <v>0</v>
      </c>
      <c r="F19" s="46">
        <f t="shared" si="0"/>
        <v>-24.9</v>
      </c>
      <c r="G19" s="47">
        <v>0</v>
      </c>
      <c r="H19" s="28">
        <v>0</v>
      </c>
      <c r="I19" s="28">
        <f t="shared" si="1"/>
        <v>0</v>
      </c>
      <c r="J19" s="28">
        <v>0</v>
      </c>
    </row>
    <row r="20" spans="1:10" x14ac:dyDescent="0.25">
      <c r="A20" s="50"/>
      <c r="B20" s="50"/>
      <c r="C20" s="38" t="s">
        <v>35</v>
      </c>
      <c r="D20" s="48">
        <f>SUM(D6:D19)</f>
        <v>11053.699999999999</v>
      </c>
      <c r="E20" s="48">
        <f>SUM(E6:E18)</f>
        <v>12142.3</v>
      </c>
      <c r="F20" s="51">
        <f t="shared" si="0"/>
        <v>1088.6000000000004</v>
      </c>
      <c r="G20" s="48">
        <f>SUM(G6:G18)</f>
        <v>12142.3</v>
      </c>
      <c r="H20" s="48">
        <f>SUM(H6:H18)</f>
        <v>10940.3</v>
      </c>
      <c r="I20" s="35">
        <f t="shared" si="1"/>
        <v>1202</v>
      </c>
      <c r="J20" s="35">
        <f t="shared" si="2"/>
        <v>90.100722268433501</v>
      </c>
    </row>
    <row r="21" spans="1:10" x14ac:dyDescent="0.25">
      <c r="A21" s="143" t="s">
        <v>94</v>
      </c>
      <c r="B21" s="144"/>
      <c r="C21" s="18" t="s">
        <v>43</v>
      </c>
      <c r="D21" s="28">
        <f>D9</f>
        <v>0</v>
      </c>
      <c r="E21" s="28">
        <f>E9</f>
        <v>17.5</v>
      </c>
      <c r="F21" s="21">
        <f t="shared" si="0"/>
        <v>17.5</v>
      </c>
      <c r="G21" s="28">
        <f>G9</f>
        <v>17.5</v>
      </c>
      <c r="H21" s="28">
        <f>H9</f>
        <v>17.5</v>
      </c>
      <c r="I21" s="14">
        <f t="shared" si="1"/>
        <v>0</v>
      </c>
      <c r="J21" s="28">
        <f t="shared" si="2"/>
        <v>100</v>
      </c>
    </row>
    <row r="22" spans="1:10" x14ac:dyDescent="0.25">
      <c r="A22" s="16"/>
      <c r="B22" s="16"/>
      <c r="C22" s="8" t="s">
        <v>44</v>
      </c>
      <c r="D22" s="14">
        <f>D7</f>
        <v>0</v>
      </c>
      <c r="E22" s="10">
        <f>E7</f>
        <v>1667.9</v>
      </c>
      <c r="F22" s="21">
        <f t="shared" si="0"/>
        <v>1667.9</v>
      </c>
      <c r="G22" s="10">
        <f>G7</f>
        <v>1667.9</v>
      </c>
      <c r="H22" s="14">
        <f>H7</f>
        <v>465.9</v>
      </c>
      <c r="I22" s="14">
        <f t="shared" si="1"/>
        <v>1202</v>
      </c>
      <c r="J22" s="28">
        <f t="shared" si="2"/>
        <v>27.933329336291141</v>
      </c>
    </row>
    <row r="23" spans="1:10" x14ac:dyDescent="0.25">
      <c r="A23" s="16"/>
      <c r="B23" s="16"/>
      <c r="C23" s="8" t="s">
        <v>58</v>
      </c>
      <c r="D23" s="14">
        <f>D6+D8+D10+D11+D12+D13+D14+D15+D16+D17+D18+D19</f>
        <v>11053.699999999999</v>
      </c>
      <c r="E23" s="14">
        <f>E6+E8+E10+E11+E12+E13+E14+E15+E16+E17+E18+E19</f>
        <v>10456.9</v>
      </c>
      <c r="F23" s="21">
        <f t="shared" si="0"/>
        <v>-596.79999999999927</v>
      </c>
      <c r="G23" s="14">
        <f>G6+G8+G10+G11+G12+G13+G14+G15+G16+G17+G18+G19</f>
        <v>10456.9</v>
      </c>
      <c r="H23" s="14">
        <f>H6+H8+H10+H11+H12+H13+H14+H15+H16+H17+H18+H19</f>
        <v>10456.9</v>
      </c>
      <c r="I23" s="14">
        <f t="shared" si="1"/>
        <v>0</v>
      </c>
      <c r="J23" s="28">
        <f t="shared" si="2"/>
        <v>100</v>
      </c>
    </row>
  </sheetData>
  <mergeCells count="12">
    <mergeCell ref="G3:G4"/>
    <mergeCell ref="A21:B21"/>
    <mergeCell ref="A2:J2"/>
    <mergeCell ref="A3:A4"/>
    <mergeCell ref="B3:B4"/>
    <mergeCell ref="C3:C4"/>
    <mergeCell ref="H3:H4"/>
    <mergeCell ref="I3:I4"/>
    <mergeCell ref="J3:J4"/>
    <mergeCell ref="D3:D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A2" sqref="A2:J2"/>
    </sheetView>
  </sheetViews>
  <sheetFormatPr defaultRowHeight="15.75" x14ac:dyDescent="0.25"/>
  <cols>
    <col min="1" max="1" width="13" style="33" customWidth="1"/>
    <col min="2" max="2" width="12.7109375" style="33" customWidth="1"/>
    <col min="3" max="3" width="58.140625" style="34" customWidth="1"/>
    <col min="4" max="4" width="20.140625" style="34" customWidth="1"/>
    <col min="5" max="5" width="19.28515625" style="34" customWidth="1"/>
    <col min="6" max="6" width="21.5703125" style="34" customWidth="1"/>
    <col min="7" max="7" width="18.28515625" style="34" customWidth="1"/>
    <col min="8" max="8" width="18" style="34" customWidth="1"/>
    <col min="9" max="9" width="19.5703125" style="34" customWidth="1"/>
    <col min="10" max="10" width="15.85546875" style="34" customWidth="1"/>
    <col min="11" max="260" width="9.140625" style="34"/>
    <col min="261" max="261" width="10.85546875" style="34" customWidth="1"/>
    <col min="262" max="262" width="9.85546875" style="34" bestFit="1" customWidth="1"/>
    <col min="263" max="263" width="58.140625" style="34" customWidth="1"/>
    <col min="264" max="264" width="18" style="34" customWidth="1"/>
    <col min="265" max="265" width="19.5703125" style="34" customWidth="1"/>
    <col min="266" max="266" width="13.7109375" style="34" customWidth="1"/>
    <col min="267" max="516" width="9.140625" style="34"/>
    <col min="517" max="517" width="10.85546875" style="34" customWidth="1"/>
    <col min="518" max="518" width="9.85546875" style="34" bestFit="1" customWidth="1"/>
    <col min="519" max="519" width="58.140625" style="34" customWidth="1"/>
    <col min="520" max="520" width="18" style="34" customWidth="1"/>
    <col min="521" max="521" width="19.5703125" style="34" customWidth="1"/>
    <col min="522" max="522" width="13.7109375" style="34" customWidth="1"/>
    <col min="523" max="772" width="9.140625" style="34"/>
    <col min="773" max="773" width="10.85546875" style="34" customWidth="1"/>
    <col min="774" max="774" width="9.85546875" style="34" bestFit="1" customWidth="1"/>
    <col min="775" max="775" width="58.140625" style="34" customWidth="1"/>
    <col min="776" max="776" width="18" style="34" customWidth="1"/>
    <col min="777" max="777" width="19.5703125" style="34" customWidth="1"/>
    <col min="778" max="778" width="13.7109375" style="34" customWidth="1"/>
    <col min="779" max="1028" width="9.140625" style="34"/>
    <col min="1029" max="1029" width="10.85546875" style="34" customWidth="1"/>
    <col min="1030" max="1030" width="9.85546875" style="34" bestFit="1" customWidth="1"/>
    <col min="1031" max="1031" width="58.140625" style="34" customWidth="1"/>
    <col min="1032" max="1032" width="18" style="34" customWidth="1"/>
    <col min="1033" max="1033" width="19.5703125" style="34" customWidth="1"/>
    <col min="1034" max="1034" width="13.7109375" style="34" customWidth="1"/>
    <col min="1035" max="1284" width="9.140625" style="34"/>
    <col min="1285" max="1285" width="10.85546875" style="34" customWidth="1"/>
    <col min="1286" max="1286" width="9.85546875" style="34" bestFit="1" customWidth="1"/>
    <col min="1287" max="1287" width="58.140625" style="34" customWidth="1"/>
    <col min="1288" max="1288" width="18" style="34" customWidth="1"/>
    <col min="1289" max="1289" width="19.5703125" style="34" customWidth="1"/>
    <col min="1290" max="1290" width="13.7109375" style="34" customWidth="1"/>
    <col min="1291" max="1540" width="9.140625" style="34"/>
    <col min="1541" max="1541" width="10.85546875" style="34" customWidth="1"/>
    <col min="1542" max="1542" width="9.85546875" style="34" bestFit="1" customWidth="1"/>
    <col min="1543" max="1543" width="58.140625" style="34" customWidth="1"/>
    <col min="1544" max="1544" width="18" style="34" customWidth="1"/>
    <col min="1545" max="1545" width="19.5703125" style="34" customWidth="1"/>
    <col min="1546" max="1546" width="13.7109375" style="34" customWidth="1"/>
    <col min="1547" max="1796" width="9.140625" style="34"/>
    <col min="1797" max="1797" width="10.85546875" style="34" customWidth="1"/>
    <col min="1798" max="1798" width="9.85546875" style="34" bestFit="1" customWidth="1"/>
    <col min="1799" max="1799" width="58.140625" style="34" customWidth="1"/>
    <col min="1800" max="1800" width="18" style="34" customWidth="1"/>
    <col min="1801" max="1801" width="19.5703125" style="34" customWidth="1"/>
    <col min="1802" max="1802" width="13.7109375" style="34" customWidth="1"/>
    <col min="1803" max="2052" width="9.140625" style="34"/>
    <col min="2053" max="2053" width="10.85546875" style="34" customWidth="1"/>
    <col min="2054" max="2054" width="9.85546875" style="34" bestFit="1" customWidth="1"/>
    <col min="2055" max="2055" width="58.140625" style="34" customWidth="1"/>
    <col min="2056" max="2056" width="18" style="34" customWidth="1"/>
    <col min="2057" max="2057" width="19.5703125" style="34" customWidth="1"/>
    <col min="2058" max="2058" width="13.7109375" style="34" customWidth="1"/>
    <col min="2059" max="2308" width="9.140625" style="34"/>
    <col min="2309" max="2309" width="10.85546875" style="34" customWidth="1"/>
    <col min="2310" max="2310" width="9.85546875" style="34" bestFit="1" customWidth="1"/>
    <col min="2311" max="2311" width="58.140625" style="34" customWidth="1"/>
    <col min="2312" max="2312" width="18" style="34" customWidth="1"/>
    <col min="2313" max="2313" width="19.5703125" style="34" customWidth="1"/>
    <col min="2314" max="2314" width="13.7109375" style="34" customWidth="1"/>
    <col min="2315" max="2564" width="9.140625" style="34"/>
    <col min="2565" max="2565" width="10.85546875" style="34" customWidth="1"/>
    <col min="2566" max="2566" width="9.85546875" style="34" bestFit="1" customWidth="1"/>
    <col min="2567" max="2567" width="58.140625" style="34" customWidth="1"/>
    <col min="2568" max="2568" width="18" style="34" customWidth="1"/>
    <col min="2569" max="2569" width="19.5703125" style="34" customWidth="1"/>
    <col min="2570" max="2570" width="13.7109375" style="34" customWidth="1"/>
    <col min="2571" max="2820" width="9.140625" style="34"/>
    <col min="2821" max="2821" width="10.85546875" style="34" customWidth="1"/>
    <col min="2822" max="2822" width="9.85546875" style="34" bestFit="1" customWidth="1"/>
    <col min="2823" max="2823" width="58.140625" style="34" customWidth="1"/>
    <col min="2824" max="2824" width="18" style="34" customWidth="1"/>
    <col min="2825" max="2825" width="19.5703125" style="34" customWidth="1"/>
    <col min="2826" max="2826" width="13.7109375" style="34" customWidth="1"/>
    <col min="2827" max="3076" width="9.140625" style="34"/>
    <col min="3077" max="3077" width="10.85546875" style="34" customWidth="1"/>
    <col min="3078" max="3078" width="9.85546875" style="34" bestFit="1" customWidth="1"/>
    <col min="3079" max="3079" width="58.140625" style="34" customWidth="1"/>
    <col min="3080" max="3080" width="18" style="34" customWidth="1"/>
    <col min="3081" max="3081" width="19.5703125" style="34" customWidth="1"/>
    <col min="3082" max="3082" width="13.7109375" style="34" customWidth="1"/>
    <col min="3083" max="3332" width="9.140625" style="34"/>
    <col min="3333" max="3333" width="10.85546875" style="34" customWidth="1"/>
    <col min="3334" max="3334" width="9.85546875" style="34" bestFit="1" customWidth="1"/>
    <col min="3335" max="3335" width="58.140625" style="34" customWidth="1"/>
    <col min="3336" max="3336" width="18" style="34" customWidth="1"/>
    <col min="3337" max="3337" width="19.5703125" style="34" customWidth="1"/>
    <col min="3338" max="3338" width="13.7109375" style="34" customWidth="1"/>
    <col min="3339" max="3588" width="9.140625" style="34"/>
    <col min="3589" max="3589" width="10.85546875" style="34" customWidth="1"/>
    <col min="3590" max="3590" width="9.85546875" style="34" bestFit="1" customWidth="1"/>
    <col min="3591" max="3591" width="58.140625" style="34" customWidth="1"/>
    <col min="3592" max="3592" width="18" style="34" customWidth="1"/>
    <col min="3593" max="3593" width="19.5703125" style="34" customWidth="1"/>
    <col min="3594" max="3594" width="13.7109375" style="34" customWidth="1"/>
    <col min="3595" max="3844" width="9.140625" style="34"/>
    <col min="3845" max="3845" width="10.85546875" style="34" customWidth="1"/>
    <col min="3846" max="3846" width="9.85546875" style="34" bestFit="1" customWidth="1"/>
    <col min="3847" max="3847" width="58.140625" style="34" customWidth="1"/>
    <col min="3848" max="3848" width="18" style="34" customWidth="1"/>
    <col min="3849" max="3849" width="19.5703125" style="34" customWidth="1"/>
    <col min="3850" max="3850" width="13.7109375" style="34" customWidth="1"/>
    <col min="3851" max="4100" width="9.140625" style="34"/>
    <col min="4101" max="4101" width="10.85546875" style="34" customWidth="1"/>
    <col min="4102" max="4102" width="9.85546875" style="34" bestFit="1" customWidth="1"/>
    <col min="4103" max="4103" width="58.140625" style="34" customWidth="1"/>
    <col min="4104" max="4104" width="18" style="34" customWidth="1"/>
    <col min="4105" max="4105" width="19.5703125" style="34" customWidth="1"/>
    <col min="4106" max="4106" width="13.7109375" style="34" customWidth="1"/>
    <col min="4107" max="4356" width="9.140625" style="34"/>
    <col min="4357" max="4357" width="10.85546875" style="34" customWidth="1"/>
    <col min="4358" max="4358" width="9.85546875" style="34" bestFit="1" customWidth="1"/>
    <col min="4359" max="4359" width="58.140625" style="34" customWidth="1"/>
    <col min="4360" max="4360" width="18" style="34" customWidth="1"/>
    <col min="4361" max="4361" width="19.5703125" style="34" customWidth="1"/>
    <col min="4362" max="4362" width="13.7109375" style="34" customWidth="1"/>
    <col min="4363" max="4612" width="9.140625" style="34"/>
    <col min="4613" max="4613" width="10.85546875" style="34" customWidth="1"/>
    <col min="4614" max="4614" width="9.85546875" style="34" bestFit="1" customWidth="1"/>
    <col min="4615" max="4615" width="58.140625" style="34" customWidth="1"/>
    <col min="4616" max="4616" width="18" style="34" customWidth="1"/>
    <col min="4617" max="4617" width="19.5703125" style="34" customWidth="1"/>
    <col min="4618" max="4618" width="13.7109375" style="34" customWidth="1"/>
    <col min="4619" max="4868" width="9.140625" style="34"/>
    <col min="4869" max="4869" width="10.85546875" style="34" customWidth="1"/>
    <col min="4870" max="4870" width="9.85546875" style="34" bestFit="1" customWidth="1"/>
    <col min="4871" max="4871" width="58.140625" style="34" customWidth="1"/>
    <col min="4872" max="4872" width="18" style="34" customWidth="1"/>
    <col min="4873" max="4873" width="19.5703125" style="34" customWidth="1"/>
    <col min="4874" max="4874" width="13.7109375" style="34" customWidth="1"/>
    <col min="4875" max="5124" width="9.140625" style="34"/>
    <col min="5125" max="5125" width="10.85546875" style="34" customWidth="1"/>
    <col min="5126" max="5126" width="9.85546875" style="34" bestFit="1" customWidth="1"/>
    <col min="5127" max="5127" width="58.140625" style="34" customWidth="1"/>
    <col min="5128" max="5128" width="18" style="34" customWidth="1"/>
    <col min="5129" max="5129" width="19.5703125" style="34" customWidth="1"/>
    <col min="5130" max="5130" width="13.7109375" style="34" customWidth="1"/>
    <col min="5131" max="5380" width="9.140625" style="34"/>
    <col min="5381" max="5381" width="10.85546875" style="34" customWidth="1"/>
    <col min="5382" max="5382" width="9.85546875" style="34" bestFit="1" customWidth="1"/>
    <col min="5383" max="5383" width="58.140625" style="34" customWidth="1"/>
    <col min="5384" max="5384" width="18" style="34" customWidth="1"/>
    <col min="5385" max="5385" width="19.5703125" style="34" customWidth="1"/>
    <col min="5386" max="5386" width="13.7109375" style="34" customWidth="1"/>
    <col min="5387" max="5636" width="9.140625" style="34"/>
    <col min="5637" max="5637" width="10.85546875" style="34" customWidth="1"/>
    <col min="5638" max="5638" width="9.85546875" style="34" bestFit="1" customWidth="1"/>
    <col min="5639" max="5639" width="58.140625" style="34" customWidth="1"/>
    <col min="5640" max="5640" width="18" style="34" customWidth="1"/>
    <col min="5641" max="5641" width="19.5703125" style="34" customWidth="1"/>
    <col min="5642" max="5642" width="13.7109375" style="34" customWidth="1"/>
    <col min="5643" max="5892" width="9.140625" style="34"/>
    <col min="5893" max="5893" width="10.85546875" style="34" customWidth="1"/>
    <col min="5894" max="5894" width="9.85546875" style="34" bestFit="1" customWidth="1"/>
    <col min="5895" max="5895" width="58.140625" style="34" customWidth="1"/>
    <col min="5896" max="5896" width="18" style="34" customWidth="1"/>
    <col min="5897" max="5897" width="19.5703125" style="34" customWidth="1"/>
    <col min="5898" max="5898" width="13.7109375" style="34" customWidth="1"/>
    <col min="5899" max="6148" width="9.140625" style="34"/>
    <col min="6149" max="6149" width="10.85546875" style="34" customWidth="1"/>
    <col min="6150" max="6150" width="9.85546875" style="34" bestFit="1" customWidth="1"/>
    <col min="6151" max="6151" width="58.140625" style="34" customWidth="1"/>
    <col min="6152" max="6152" width="18" style="34" customWidth="1"/>
    <col min="6153" max="6153" width="19.5703125" style="34" customWidth="1"/>
    <col min="6154" max="6154" width="13.7109375" style="34" customWidth="1"/>
    <col min="6155" max="6404" width="9.140625" style="34"/>
    <col min="6405" max="6405" width="10.85546875" style="34" customWidth="1"/>
    <col min="6406" max="6406" width="9.85546875" style="34" bestFit="1" customWidth="1"/>
    <col min="6407" max="6407" width="58.140625" style="34" customWidth="1"/>
    <col min="6408" max="6408" width="18" style="34" customWidth="1"/>
    <col min="6409" max="6409" width="19.5703125" style="34" customWidth="1"/>
    <col min="6410" max="6410" width="13.7109375" style="34" customWidth="1"/>
    <col min="6411" max="6660" width="9.140625" style="34"/>
    <col min="6661" max="6661" width="10.85546875" style="34" customWidth="1"/>
    <col min="6662" max="6662" width="9.85546875" style="34" bestFit="1" customWidth="1"/>
    <col min="6663" max="6663" width="58.140625" style="34" customWidth="1"/>
    <col min="6664" max="6664" width="18" style="34" customWidth="1"/>
    <col min="6665" max="6665" width="19.5703125" style="34" customWidth="1"/>
    <col min="6666" max="6666" width="13.7109375" style="34" customWidth="1"/>
    <col min="6667" max="6916" width="9.140625" style="34"/>
    <col min="6917" max="6917" width="10.85546875" style="34" customWidth="1"/>
    <col min="6918" max="6918" width="9.85546875" style="34" bestFit="1" customWidth="1"/>
    <col min="6919" max="6919" width="58.140625" style="34" customWidth="1"/>
    <col min="6920" max="6920" width="18" style="34" customWidth="1"/>
    <col min="6921" max="6921" width="19.5703125" style="34" customWidth="1"/>
    <col min="6922" max="6922" width="13.7109375" style="34" customWidth="1"/>
    <col min="6923" max="7172" width="9.140625" style="34"/>
    <col min="7173" max="7173" width="10.85546875" style="34" customWidth="1"/>
    <col min="7174" max="7174" width="9.85546875" style="34" bestFit="1" customWidth="1"/>
    <col min="7175" max="7175" width="58.140625" style="34" customWidth="1"/>
    <col min="7176" max="7176" width="18" style="34" customWidth="1"/>
    <col min="7177" max="7177" width="19.5703125" style="34" customWidth="1"/>
    <col min="7178" max="7178" width="13.7109375" style="34" customWidth="1"/>
    <col min="7179" max="7428" width="9.140625" style="34"/>
    <col min="7429" max="7429" width="10.85546875" style="34" customWidth="1"/>
    <col min="7430" max="7430" width="9.85546875" style="34" bestFit="1" customWidth="1"/>
    <col min="7431" max="7431" width="58.140625" style="34" customWidth="1"/>
    <col min="7432" max="7432" width="18" style="34" customWidth="1"/>
    <col min="7433" max="7433" width="19.5703125" style="34" customWidth="1"/>
    <col min="7434" max="7434" width="13.7109375" style="34" customWidth="1"/>
    <col min="7435" max="7684" width="9.140625" style="34"/>
    <col min="7685" max="7685" width="10.85546875" style="34" customWidth="1"/>
    <col min="7686" max="7686" width="9.85546875" style="34" bestFit="1" customWidth="1"/>
    <col min="7687" max="7687" width="58.140625" style="34" customWidth="1"/>
    <col min="7688" max="7688" width="18" style="34" customWidth="1"/>
    <col min="7689" max="7689" width="19.5703125" style="34" customWidth="1"/>
    <col min="7690" max="7690" width="13.7109375" style="34" customWidth="1"/>
    <col min="7691" max="7940" width="9.140625" style="34"/>
    <col min="7941" max="7941" width="10.85546875" style="34" customWidth="1"/>
    <col min="7942" max="7942" width="9.85546875" style="34" bestFit="1" customWidth="1"/>
    <col min="7943" max="7943" width="58.140625" style="34" customWidth="1"/>
    <col min="7944" max="7944" width="18" style="34" customWidth="1"/>
    <col min="7945" max="7945" width="19.5703125" style="34" customWidth="1"/>
    <col min="7946" max="7946" width="13.7109375" style="34" customWidth="1"/>
    <col min="7947" max="8196" width="9.140625" style="34"/>
    <col min="8197" max="8197" width="10.85546875" style="34" customWidth="1"/>
    <col min="8198" max="8198" width="9.85546875" style="34" bestFit="1" customWidth="1"/>
    <col min="8199" max="8199" width="58.140625" style="34" customWidth="1"/>
    <col min="8200" max="8200" width="18" style="34" customWidth="1"/>
    <col min="8201" max="8201" width="19.5703125" style="34" customWidth="1"/>
    <col min="8202" max="8202" width="13.7109375" style="34" customWidth="1"/>
    <col min="8203" max="8452" width="9.140625" style="34"/>
    <col min="8453" max="8453" width="10.85546875" style="34" customWidth="1"/>
    <col min="8454" max="8454" width="9.85546875" style="34" bestFit="1" customWidth="1"/>
    <col min="8455" max="8455" width="58.140625" style="34" customWidth="1"/>
    <col min="8456" max="8456" width="18" style="34" customWidth="1"/>
    <col min="8457" max="8457" width="19.5703125" style="34" customWidth="1"/>
    <col min="8458" max="8458" width="13.7109375" style="34" customWidth="1"/>
    <col min="8459" max="8708" width="9.140625" style="34"/>
    <col min="8709" max="8709" width="10.85546875" style="34" customWidth="1"/>
    <col min="8710" max="8710" width="9.85546875" style="34" bestFit="1" customWidth="1"/>
    <col min="8711" max="8711" width="58.140625" style="34" customWidth="1"/>
    <col min="8712" max="8712" width="18" style="34" customWidth="1"/>
    <col min="8713" max="8713" width="19.5703125" style="34" customWidth="1"/>
    <col min="8714" max="8714" width="13.7109375" style="34" customWidth="1"/>
    <col min="8715" max="8964" width="9.140625" style="34"/>
    <col min="8965" max="8965" width="10.85546875" style="34" customWidth="1"/>
    <col min="8966" max="8966" width="9.85546875" style="34" bestFit="1" customWidth="1"/>
    <col min="8967" max="8967" width="58.140625" style="34" customWidth="1"/>
    <col min="8968" max="8968" width="18" style="34" customWidth="1"/>
    <col min="8969" max="8969" width="19.5703125" style="34" customWidth="1"/>
    <col min="8970" max="8970" width="13.7109375" style="34" customWidth="1"/>
    <col min="8971" max="9220" width="9.140625" style="34"/>
    <col min="9221" max="9221" width="10.85546875" style="34" customWidth="1"/>
    <col min="9222" max="9222" width="9.85546875" style="34" bestFit="1" customWidth="1"/>
    <col min="9223" max="9223" width="58.140625" style="34" customWidth="1"/>
    <col min="9224" max="9224" width="18" style="34" customWidth="1"/>
    <col min="9225" max="9225" width="19.5703125" style="34" customWidth="1"/>
    <col min="9226" max="9226" width="13.7109375" style="34" customWidth="1"/>
    <col min="9227" max="9476" width="9.140625" style="34"/>
    <col min="9477" max="9477" width="10.85546875" style="34" customWidth="1"/>
    <col min="9478" max="9478" width="9.85546875" style="34" bestFit="1" customWidth="1"/>
    <col min="9479" max="9479" width="58.140625" style="34" customWidth="1"/>
    <col min="9480" max="9480" width="18" style="34" customWidth="1"/>
    <col min="9481" max="9481" width="19.5703125" style="34" customWidth="1"/>
    <col min="9482" max="9482" width="13.7109375" style="34" customWidth="1"/>
    <col min="9483" max="9732" width="9.140625" style="34"/>
    <col min="9733" max="9733" width="10.85546875" style="34" customWidth="1"/>
    <col min="9734" max="9734" width="9.85546875" style="34" bestFit="1" customWidth="1"/>
    <col min="9735" max="9735" width="58.140625" style="34" customWidth="1"/>
    <col min="9736" max="9736" width="18" style="34" customWidth="1"/>
    <col min="9737" max="9737" width="19.5703125" style="34" customWidth="1"/>
    <col min="9738" max="9738" width="13.7109375" style="34" customWidth="1"/>
    <col min="9739" max="9988" width="9.140625" style="34"/>
    <col min="9989" max="9989" width="10.85546875" style="34" customWidth="1"/>
    <col min="9990" max="9990" width="9.85546875" style="34" bestFit="1" customWidth="1"/>
    <col min="9991" max="9991" width="58.140625" style="34" customWidth="1"/>
    <col min="9992" max="9992" width="18" style="34" customWidth="1"/>
    <col min="9993" max="9993" width="19.5703125" style="34" customWidth="1"/>
    <col min="9994" max="9994" width="13.7109375" style="34" customWidth="1"/>
    <col min="9995" max="10244" width="9.140625" style="34"/>
    <col min="10245" max="10245" width="10.85546875" style="34" customWidth="1"/>
    <col min="10246" max="10246" width="9.85546875" style="34" bestFit="1" customWidth="1"/>
    <col min="10247" max="10247" width="58.140625" style="34" customWidth="1"/>
    <col min="10248" max="10248" width="18" style="34" customWidth="1"/>
    <col min="10249" max="10249" width="19.5703125" style="34" customWidth="1"/>
    <col min="10250" max="10250" width="13.7109375" style="34" customWidth="1"/>
    <col min="10251" max="10500" width="9.140625" style="34"/>
    <col min="10501" max="10501" width="10.85546875" style="34" customWidth="1"/>
    <col min="10502" max="10502" width="9.85546875" style="34" bestFit="1" customWidth="1"/>
    <col min="10503" max="10503" width="58.140625" style="34" customWidth="1"/>
    <col min="10504" max="10504" width="18" style="34" customWidth="1"/>
    <col min="10505" max="10505" width="19.5703125" style="34" customWidth="1"/>
    <col min="10506" max="10506" width="13.7109375" style="34" customWidth="1"/>
    <col min="10507" max="10756" width="9.140625" style="34"/>
    <col min="10757" max="10757" width="10.85546875" style="34" customWidth="1"/>
    <col min="10758" max="10758" width="9.85546875" style="34" bestFit="1" customWidth="1"/>
    <col min="10759" max="10759" width="58.140625" style="34" customWidth="1"/>
    <col min="10760" max="10760" width="18" style="34" customWidth="1"/>
    <col min="10761" max="10761" width="19.5703125" style="34" customWidth="1"/>
    <col min="10762" max="10762" width="13.7109375" style="34" customWidth="1"/>
    <col min="10763" max="11012" width="9.140625" style="34"/>
    <col min="11013" max="11013" width="10.85546875" style="34" customWidth="1"/>
    <col min="11014" max="11014" width="9.85546875" style="34" bestFit="1" customWidth="1"/>
    <col min="11015" max="11015" width="58.140625" style="34" customWidth="1"/>
    <col min="11016" max="11016" width="18" style="34" customWidth="1"/>
    <col min="11017" max="11017" width="19.5703125" style="34" customWidth="1"/>
    <col min="11018" max="11018" width="13.7109375" style="34" customWidth="1"/>
    <col min="11019" max="11268" width="9.140625" style="34"/>
    <col min="11269" max="11269" width="10.85546875" style="34" customWidth="1"/>
    <col min="11270" max="11270" width="9.85546875" style="34" bestFit="1" customWidth="1"/>
    <col min="11271" max="11271" width="58.140625" style="34" customWidth="1"/>
    <col min="11272" max="11272" width="18" style="34" customWidth="1"/>
    <col min="11273" max="11273" width="19.5703125" style="34" customWidth="1"/>
    <col min="11274" max="11274" width="13.7109375" style="34" customWidth="1"/>
    <col min="11275" max="11524" width="9.140625" style="34"/>
    <col min="11525" max="11525" width="10.85546875" style="34" customWidth="1"/>
    <col min="11526" max="11526" width="9.85546875" style="34" bestFit="1" customWidth="1"/>
    <col min="11527" max="11527" width="58.140625" style="34" customWidth="1"/>
    <col min="11528" max="11528" width="18" style="34" customWidth="1"/>
    <col min="11529" max="11529" width="19.5703125" style="34" customWidth="1"/>
    <col min="11530" max="11530" width="13.7109375" style="34" customWidth="1"/>
    <col min="11531" max="11780" width="9.140625" style="34"/>
    <col min="11781" max="11781" width="10.85546875" style="34" customWidth="1"/>
    <col min="11782" max="11782" width="9.85546875" style="34" bestFit="1" customWidth="1"/>
    <col min="11783" max="11783" width="58.140625" style="34" customWidth="1"/>
    <col min="11784" max="11784" width="18" style="34" customWidth="1"/>
    <col min="11785" max="11785" width="19.5703125" style="34" customWidth="1"/>
    <col min="11786" max="11786" width="13.7109375" style="34" customWidth="1"/>
    <col min="11787" max="12036" width="9.140625" style="34"/>
    <col min="12037" max="12037" width="10.85546875" style="34" customWidth="1"/>
    <col min="12038" max="12038" width="9.85546875" style="34" bestFit="1" customWidth="1"/>
    <col min="12039" max="12039" width="58.140625" style="34" customWidth="1"/>
    <col min="12040" max="12040" width="18" style="34" customWidth="1"/>
    <col min="12041" max="12041" width="19.5703125" style="34" customWidth="1"/>
    <col min="12042" max="12042" width="13.7109375" style="34" customWidth="1"/>
    <col min="12043" max="12292" width="9.140625" style="34"/>
    <col min="12293" max="12293" width="10.85546875" style="34" customWidth="1"/>
    <col min="12294" max="12294" width="9.85546875" style="34" bestFit="1" customWidth="1"/>
    <col min="12295" max="12295" width="58.140625" style="34" customWidth="1"/>
    <col min="12296" max="12296" width="18" style="34" customWidth="1"/>
    <col min="12297" max="12297" width="19.5703125" style="34" customWidth="1"/>
    <col min="12298" max="12298" width="13.7109375" style="34" customWidth="1"/>
    <col min="12299" max="12548" width="9.140625" style="34"/>
    <col min="12549" max="12549" width="10.85546875" style="34" customWidth="1"/>
    <col min="12550" max="12550" width="9.85546875" style="34" bestFit="1" customWidth="1"/>
    <col min="12551" max="12551" width="58.140625" style="34" customWidth="1"/>
    <col min="12552" max="12552" width="18" style="34" customWidth="1"/>
    <col min="12553" max="12553" width="19.5703125" style="34" customWidth="1"/>
    <col min="12554" max="12554" width="13.7109375" style="34" customWidth="1"/>
    <col min="12555" max="12804" width="9.140625" style="34"/>
    <col min="12805" max="12805" width="10.85546875" style="34" customWidth="1"/>
    <col min="12806" max="12806" width="9.85546875" style="34" bestFit="1" customWidth="1"/>
    <col min="12807" max="12807" width="58.140625" style="34" customWidth="1"/>
    <col min="12808" max="12808" width="18" style="34" customWidth="1"/>
    <col min="12809" max="12809" width="19.5703125" style="34" customWidth="1"/>
    <col min="12810" max="12810" width="13.7109375" style="34" customWidth="1"/>
    <col min="12811" max="13060" width="9.140625" style="34"/>
    <col min="13061" max="13061" width="10.85546875" style="34" customWidth="1"/>
    <col min="13062" max="13062" width="9.85546875" style="34" bestFit="1" customWidth="1"/>
    <col min="13063" max="13063" width="58.140625" style="34" customWidth="1"/>
    <col min="13064" max="13064" width="18" style="34" customWidth="1"/>
    <col min="13065" max="13065" width="19.5703125" style="34" customWidth="1"/>
    <col min="13066" max="13066" width="13.7109375" style="34" customWidth="1"/>
    <col min="13067" max="13316" width="9.140625" style="34"/>
    <col min="13317" max="13317" width="10.85546875" style="34" customWidth="1"/>
    <col min="13318" max="13318" width="9.85546875" style="34" bestFit="1" customWidth="1"/>
    <col min="13319" max="13319" width="58.140625" style="34" customWidth="1"/>
    <col min="13320" max="13320" width="18" style="34" customWidth="1"/>
    <col min="13321" max="13321" width="19.5703125" style="34" customWidth="1"/>
    <col min="13322" max="13322" width="13.7109375" style="34" customWidth="1"/>
    <col min="13323" max="13572" width="9.140625" style="34"/>
    <col min="13573" max="13573" width="10.85546875" style="34" customWidth="1"/>
    <col min="13574" max="13574" width="9.85546875" style="34" bestFit="1" customWidth="1"/>
    <col min="13575" max="13575" width="58.140625" style="34" customWidth="1"/>
    <col min="13576" max="13576" width="18" style="34" customWidth="1"/>
    <col min="13577" max="13577" width="19.5703125" style="34" customWidth="1"/>
    <col min="13578" max="13578" width="13.7109375" style="34" customWidth="1"/>
    <col min="13579" max="13828" width="9.140625" style="34"/>
    <col min="13829" max="13829" width="10.85546875" style="34" customWidth="1"/>
    <col min="13830" max="13830" width="9.85546875" style="34" bestFit="1" customWidth="1"/>
    <col min="13831" max="13831" width="58.140625" style="34" customWidth="1"/>
    <col min="13832" max="13832" width="18" style="34" customWidth="1"/>
    <col min="13833" max="13833" width="19.5703125" style="34" customWidth="1"/>
    <col min="13834" max="13834" width="13.7109375" style="34" customWidth="1"/>
    <col min="13835" max="14084" width="9.140625" style="34"/>
    <col min="14085" max="14085" width="10.85546875" style="34" customWidth="1"/>
    <col min="14086" max="14086" width="9.85546875" style="34" bestFit="1" customWidth="1"/>
    <col min="14087" max="14087" width="58.140625" style="34" customWidth="1"/>
    <col min="14088" max="14088" width="18" style="34" customWidth="1"/>
    <col min="14089" max="14089" width="19.5703125" style="34" customWidth="1"/>
    <col min="14090" max="14090" width="13.7109375" style="34" customWidth="1"/>
    <col min="14091" max="14340" width="9.140625" style="34"/>
    <col min="14341" max="14341" width="10.85546875" style="34" customWidth="1"/>
    <col min="14342" max="14342" width="9.85546875" style="34" bestFit="1" customWidth="1"/>
    <col min="14343" max="14343" width="58.140625" style="34" customWidth="1"/>
    <col min="14344" max="14344" width="18" style="34" customWidth="1"/>
    <col min="14345" max="14345" width="19.5703125" style="34" customWidth="1"/>
    <col min="14346" max="14346" width="13.7109375" style="34" customWidth="1"/>
    <col min="14347" max="14596" width="9.140625" style="34"/>
    <col min="14597" max="14597" width="10.85546875" style="34" customWidth="1"/>
    <col min="14598" max="14598" width="9.85546875" style="34" bestFit="1" customWidth="1"/>
    <col min="14599" max="14599" width="58.140625" style="34" customWidth="1"/>
    <col min="14600" max="14600" width="18" style="34" customWidth="1"/>
    <col min="14601" max="14601" width="19.5703125" style="34" customWidth="1"/>
    <col min="14602" max="14602" width="13.7109375" style="34" customWidth="1"/>
    <col min="14603" max="14852" width="9.140625" style="34"/>
    <col min="14853" max="14853" width="10.85546875" style="34" customWidth="1"/>
    <col min="14854" max="14854" width="9.85546875" style="34" bestFit="1" customWidth="1"/>
    <col min="14855" max="14855" width="58.140625" style="34" customWidth="1"/>
    <col min="14856" max="14856" width="18" style="34" customWidth="1"/>
    <col min="14857" max="14857" width="19.5703125" style="34" customWidth="1"/>
    <col min="14858" max="14858" width="13.7109375" style="34" customWidth="1"/>
    <col min="14859" max="15108" width="9.140625" style="34"/>
    <col min="15109" max="15109" width="10.85546875" style="34" customWidth="1"/>
    <col min="15110" max="15110" width="9.85546875" style="34" bestFit="1" customWidth="1"/>
    <col min="15111" max="15111" width="58.140625" style="34" customWidth="1"/>
    <col min="15112" max="15112" width="18" style="34" customWidth="1"/>
    <col min="15113" max="15113" width="19.5703125" style="34" customWidth="1"/>
    <col min="15114" max="15114" width="13.7109375" style="34" customWidth="1"/>
    <col min="15115" max="15364" width="9.140625" style="34"/>
    <col min="15365" max="15365" width="10.85546875" style="34" customWidth="1"/>
    <col min="15366" max="15366" width="9.85546875" style="34" bestFit="1" customWidth="1"/>
    <col min="15367" max="15367" width="58.140625" style="34" customWidth="1"/>
    <col min="15368" max="15368" width="18" style="34" customWidth="1"/>
    <col min="15369" max="15369" width="19.5703125" style="34" customWidth="1"/>
    <col min="15370" max="15370" width="13.7109375" style="34" customWidth="1"/>
    <col min="15371" max="15620" width="9.140625" style="34"/>
    <col min="15621" max="15621" width="10.85546875" style="34" customWidth="1"/>
    <col min="15622" max="15622" width="9.85546875" style="34" bestFit="1" customWidth="1"/>
    <col min="15623" max="15623" width="58.140625" style="34" customWidth="1"/>
    <col min="15624" max="15624" width="18" style="34" customWidth="1"/>
    <col min="15625" max="15625" width="19.5703125" style="34" customWidth="1"/>
    <col min="15626" max="15626" width="13.7109375" style="34" customWidth="1"/>
    <col min="15627" max="15876" width="9.140625" style="34"/>
    <col min="15877" max="15877" width="10.85546875" style="34" customWidth="1"/>
    <col min="15878" max="15878" width="9.85546875" style="34" bestFit="1" customWidth="1"/>
    <col min="15879" max="15879" width="58.140625" style="34" customWidth="1"/>
    <col min="15880" max="15880" width="18" style="34" customWidth="1"/>
    <col min="15881" max="15881" width="19.5703125" style="34" customWidth="1"/>
    <col min="15882" max="15882" width="13.7109375" style="34" customWidth="1"/>
    <col min="15883" max="16132" width="9.140625" style="34"/>
    <col min="16133" max="16133" width="10.85546875" style="34" customWidth="1"/>
    <col min="16134" max="16134" width="9.85546875" style="34" bestFit="1" customWidth="1"/>
    <col min="16135" max="16135" width="58.140625" style="34" customWidth="1"/>
    <col min="16136" max="16136" width="18" style="34" customWidth="1"/>
    <col min="16137" max="16137" width="19.5703125" style="34" customWidth="1"/>
    <col min="16138" max="16138" width="13.7109375" style="34" customWidth="1"/>
    <col min="16139" max="16384" width="9.140625" style="34"/>
  </cols>
  <sheetData>
    <row r="1" spans="1:10" x14ac:dyDescent="0.25">
      <c r="J1" s="34" t="s">
        <v>272</v>
      </c>
    </row>
    <row r="2" spans="1:10" ht="62.1" customHeight="1" x14ac:dyDescent="0.25">
      <c r="A2" s="161" t="s">
        <v>96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ht="15.75" customHeight="1" x14ac:dyDescent="0.25">
      <c r="A3" s="151" t="s">
        <v>37</v>
      </c>
      <c r="B3" s="151" t="s">
        <v>39</v>
      </c>
      <c r="C3" s="153" t="s">
        <v>0</v>
      </c>
      <c r="D3" s="155" t="s">
        <v>97</v>
      </c>
      <c r="E3" s="155" t="s">
        <v>95</v>
      </c>
      <c r="F3" s="146" t="s">
        <v>62</v>
      </c>
      <c r="G3" s="158" t="s">
        <v>50</v>
      </c>
      <c r="H3" s="142" t="s">
        <v>70</v>
      </c>
      <c r="I3" s="146" t="s">
        <v>67</v>
      </c>
      <c r="J3" s="142" t="s">
        <v>89</v>
      </c>
    </row>
    <row r="4" spans="1:10" ht="87.75" customHeight="1" x14ac:dyDescent="0.25">
      <c r="A4" s="152"/>
      <c r="B4" s="156"/>
      <c r="C4" s="154"/>
      <c r="D4" s="156"/>
      <c r="E4" s="157"/>
      <c r="F4" s="147"/>
      <c r="G4" s="159"/>
      <c r="H4" s="142"/>
      <c r="I4" s="147"/>
      <c r="J4" s="142"/>
    </row>
    <row r="5" spans="1:10" x14ac:dyDescent="0.25">
      <c r="A5" s="39">
        <v>1</v>
      </c>
      <c r="B5" s="40">
        <v>2</v>
      </c>
      <c r="C5" s="41">
        <v>3</v>
      </c>
      <c r="D5" s="42">
        <v>4</v>
      </c>
      <c r="E5" s="42">
        <v>5</v>
      </c>
      <c r="F5" s="42">
        <v>6</v>
      </c>
      <c r="G5" s="42">
        <v>7</v>
      </c>
      <c r="H5" s="43">
        <v>8</v>
      </c>
      <c r="I5" s="44">
        <v>9</v>
      </c>
      <c r="J5" s="45">
        <v>10</v>
      </c>
    </row>
    <row r="6" spans="1:10" ht="47.25" x14ac:dyDescent="0.25">
      <c r="A6" s="15" t="s">
        <v>46</v>
      </c>
      <c r="B6" s="49" t="s">
        <v>47</v>
      </c>
      <c r="C6" s="36" t="s">
        <v>73</v>
      </c>
      <c r="D6" s="46">
        <v>24484.5</v>
      </c>
      <c r="E6" s="46">
        <v>23683.9</v>
      </c>
      <c r="F6" s="46">
        <f>E6-D6</f>
        <v>-800.59999999999854</v>
      </c>
      <c r="G6" s="46">
        <v>23683.9</v>
      </c>
      <c r="H6" s="28">
        <v>23371.7</v>
      </c>
      <c r="I6" s="28">
        <f>G6-H6</f>
        <v>312.20000000000073</v>
      </c>
      <c r="J6" s="28">
        <f>H6/G6*100</f>
        <v>98.681804939220314</v>
      </c>
    </row>
    <row r="7" spans="1:10" ht="31.5" x14ac:dyDescent="0.25">
      <c r="A7" s="15" t="s">
        <v>46</v>
      </c>
      <c r="B7" s="49" t="s">
        <v>47</v>
      </c>
      <c r="C7" s="36" t="s">
        <v>74</v>
      </c>
      <c r="D7" s="46">
        <v>2772.6</v>
      </c>
      <c r="E7" s="52">
        <v>2530.3000000000002</v>
      </c>
      <c r="F7" s="46">
        <f t="shared" ref="F7:F15" si="0">E7-D7</f>
        <v>-242.29999999999973</v>
      </c>
      <c r="G7" s="52">
        <v>2530.3000000000002</v>
      </c>
      <c r="H7" s="28">
        <v>2530.3000000000002</v>
      </c>
      <c r="I7" s="28">
        <f t="shared" ref="I7:I15" si="1">G7-H7</f>
        <v>0</v>
      </c>
      <c r="J7" s="28">
        <f t="shared" ref="J7:J15" si="2">H7/G7*100</f>
        <v>100</v>
      </c>
    </row>
    <row r="8" spans="1:10" ht="63" x14ac:dyDescent="0.25">
      <c r="A8" s="15" t="s">
        <v>46</v>
      </c>
      <c r="B8" s="49" t="s">
        <v>47</v>
      </c>
      <c r="C8" s="36" t="s">
        <v>3</v>
      </c>
      <c r="D8" s="46">
        <v>2859.7</v>
      </c>
      <c r="E8" s="46">
        <v>1873.9</v>
      </c>
      <c r="F8" s="46">
        <f t="shared" si="0"/>
        <v>-985.79999999999973</v>
      </c>
      <c r="G8" s="46">
        <v>1873.9</v>
      </c>
      <c r="H8" s="28">
        <v>1873.9</v>
      </c>
      <c r="I8" s="28">
        <f t="shared" si="1"/>
        <v>0</v>
      </c>
      <c r="J8" s="28">
        <f t="shared" si="2"/>
        <v>100</v>
      </c>
    </row>
    <row r="9" spans="1:10" ht="94.5" x14ac:dyDescent="0.25">
      <c r="A9" s="15" t="s">
        <v>46</v>
      </c>
      <c r="B9" s="49" t="s">
        <v>52</v>
      </c>
      <c r="C9" s="36" t="s">
        <v>85</v>
      </c>
      <c r="D9" s="47">
        <v>150</v>
      </c>
      <c r="E9" s="47">
        <v>233.6</v>
      </c>
      <c r="F9" s="46">
        <f t="shared" si="0"/>
        <v>83.6</v>
      </c>
      <c r="G9" s="47">
        <v>233.6</v>
      </c>
      <c r="H9" s="28">
        <v>233.6</v>
      </c>
      <c r="I9" s="28">
        <f t="shared" si="1"/>
        <v>0</v>
      </c>
      <c r="J9" s="28">
        <f t="shared" si="2"/>
        <v>100</v>
      </c>
    </row>
    <row r="10" spans="1:10" ht="63" x14ac:dyDescent="0.25">
      <c r="A10" s="15" t="s">
        <v>46</v>
      </c>
      <c r="B10" s="49" t="s">
        <v>47</v>
      </c>
      <c r="C10" s="37" t="s">
        <v>86</v>
      </c>
      <c r="D10" s="46">
        <v>700</v>
      </c>
      <c r="E10" s="46">
        <v>660</v>
      </c>
      <c r="F10" s="46">
        <f t="shared" si="0"/>
        <v>-40</v>
      </c>
      <c r="G10" s="46">
        <v>660</v>
      </c>
      <c r="H10" s="28">
        <v>660</v>
      </c>
      <c r="I10" s="28">
        <f t="shared" si="1"/>
        <v>0</v>
      </c>
      <c r="J10" s="28">
        <f t="shared" si="2"/>
        <v>100</v>
      </c>
    </row>
    <row r="11" spans="1:10" ht="78.75" x14ac:dyDescent="0.25">
      <c r="A11" s="15" t="s">
        <v>46</v>
      </c>
      <c r="B11" s="49" t="s">
        <v>47</v>
      </c>
      <c r="C11" s="37" t="s">
        <v>87</v>
      </c>
      <c r="D11" s="46">
        <v>300</v>
      </c>
      <c r="E11" s="46">
        <v>200</v>
      </c>
      <c r="F11" s="46">
        <f t="shared" si="0"/>
        <v>-100</v>
      </c>
      <c r="G11" s="46">
        <v>200</v>
      </c>
      <c r="H11" s="28">
        <v>200</v>
      </c>
      <c r="I11" s="28">
        <f t="shared" si="1"/>
        <v>0</v>
      </c>
      <c r="J11" s="28">
        <f t="shared" si="2"/>
        <v>100</v>
      </c>
    </row>
    <row r="12" spans="1:10" ht="31.5" x14ac:dyDescent="0.25">
      <c r="A12" s="15" t="s">
        <v>46</v>
      </c>
      <c r="B12" s="49" t="s">
        <v>47</v>
      </c>
      <c r="C12" s="37" t="s">
        <v>98</v>
      </c>
      <c r="D12" s="46">
        <v>2106.1999999999998</v>
      </c>
      <c r="E12" s="46">
        <v>0</v>
      </c>
      <c r="F12" s="46">
        <f t="shared" si="0"/>
        <v>-2106.1999999999998</v>
      </c>
      <c r="G12" s="46">
        <v>0</v>
      </c>
      <c r="H12" s="28">
        <v>0</v>
      </c>
      <c r="I12" s="28">
        <f t="shared" si="1"/>
        <v>0</v>
      </c>
      <c r="J12" s="28">
        <v>0</v>
      </c>
    </row>
    <row r="13" spans="1:10" x14ac:dyDescent="0.25">
      <c r="A13" s="50"/>
      <c r="B13" s="49"/>
      <c r="C13" s="38" t="s">
        <v>35</v>
      </c>
      <c r="D13" s="48">
        <f>SUM(D6:D12)</f>
        <v>33373</v>
      </c>
      <c r="E13" s="48">
        <f>SUM(E6:E12)</f>
        <v>29181.7</v>
      </c>
      <c r="F13" s="51">
        <f t="shared" si="0"/>
        <v>-4191.2999999999993</v>
      </c>
      <c r="G13" s="48">
        <f>SUM(G6:G12)</f>
        <v>29181.7</v>
      </c>
      <c r="H13" s="48">
        <f>SUM(H6:H12)</f>
        <v>28869.5</v>
      </c>
      <c r="I13" s="35">
        <f t="shared" si="1"/>
        <v>312.20000000000073</v>
      </c>
      <c r="J13" s="35">
        <f t="shared" si="2"/>
        <v>98.930151430519814</v>
      </c>
    </row>
    <row r="14" spans="1:10" x14ac:dyDescent="0.25">
      <c r="A14" s="143" t="s">
        <v>94</v>
      </c>
      <c r="B14" s="144"/>
      <c r="C14" s="8" t="s">
        <v>44</v>
      </c>
      <c r="D14" s="14">
        <f>D9</f>
        <v>150</v>
      </c>
      <c r="E14" s="14">
        <f>E9</f>
        <v>233.6</v>
      </c>
      <c r="F14" s="21">
        <f t="shared" si="0"/>
        <v>83.6</v>
      </c>
      <c r="G14" s="14">
        <f>G9</f>
        <v>233.6</v>
      </c>
      <c r="H14" s="14">
        <f>H9</f>
        <v>233.6</v>
      </c>
      <c r="I14" s="14">
        <f t="shared" si="1"/>
        <v>0</v>
      </c>
      <c r="J14" s="28">
        <f t="shared" si="2"/>
        <v>100</v>
      </c>
    </row>
    <row r="15" spans="1:10" x14ac:dyDescent="0.25">
      <c r="A15" s="16"/>
      <c r="B15" s="16"/>
      <c r="C15" s="8" t="s">
        <v>58</v>
      </c>
      <c r="D15" s="14">
        <f>D6+D7+D8+D10+D11+D12</f>
        <v>33223</v>
      </c>
      <c r="E15" s="14">
        <f>E6+E7+E8+E10+E11+E12</f>
        <v>28948.100000000002</v>
      </c>
      <c r="F15" s="21">
        <f t="shared" si="0"/>
        <v>-4274.8999999999978</v>
      </c>
      <c r="G15" s="14">
        <f>G6+G7+G8+G10+G11+G12</f>
        <v>28948.100000000002</v>
      </c>
      <c r="H15" s="14">
        <f>H6+H7+H8+H10+H11+H12</f>
        <v>28635.9</v>
      </c>
      <c r="I15" s="14">
        <f t="shared" si="1"/>
        <v>312.20000000000073</v>
      </c>
      <c r="J15" s="28">
        <f t="shared" si="2"/>
        <v>98.921518165268182</v>
      </c>
    </row>
  </sheetData>
  <mergeCells count="12">
    <mergeCell ref="J3:J4"/>
    <mergeCell ref="A14:B14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selection activeCell="A2" sqref="A2:J2"/>
    </sheetView>
  </sheetViews>
  <sheetFormatPr defaultRowHeight="15.75" x14ac:dyDescent="0.25"/>
  <cols>
    <col min="1" max="1" width="13" style="33" customWidth="1"/>
    <col min="2" max="2" width="12.7109375" style="33" customWidth="1"/>
    <col min="3" max="3" width="58.140625" style="34" customWidth="1"/>
    <col min="4" max="4" width="20.140625" style="34" customWidth="1"/>
    <col min="5" max="5" width="19.28515625" style="34" customWidth="1"/>
    <col min="6" max="6" width="21.5703125" style="34" customWidth="1"/>
    <col min="7" max="7" width="18.28515625" style="34" customWidth="1"/>
    <col min="8" max="8" width="18" style="34" customWidth="1"/>
    <col min="9" max="9" width="19.5703125" style="34" customWidth="1"/>
    <col min="10" max="10" width="15.28515625" style="34" customWidth="1"/>
    <col min="11" max="260" width="9.140625" style="34"/>
    <col min="261" max="261" width="10.85546875" style="34" customWidth="1"/>
    <col min="262" max="262" width="9.85546875" style="34" bestFit="1" customWidth="1"/>
    <col min="263" max="263" width="58.140625" style="34" customWidth="1"/>
    <col min="264" max="264" width="18" style="34" customWidth="1"/>
    <col min="265" max="265" width="19.5703125" style="34" customWidth="1"/>
    <col min="266" max="266" width="13.7109375" style="34" customWidth="1"/>
    <col min="267" max="516" width="9.140625" style="34"/>
    <col min="517" max="517" width="10.85546875" style="34" customWidth="1"/>
    <col min="518" max="518" width="9.85546875" style="34" bestFit="1" customWidth="1"/>
    <col min="519" max="519" width="58.140625" style="34" customWidth="1"/>
    <col min="520" max="520" width="18" style="34" customWidth="1"/>
    <col min="521" max="521" width="19.5703125" style="34" customWidth="1"/>
    <col min="522" max="522" width="13.7109375" style="34" customWidth="1"/>
    <col min="523" max="772" width="9.140625" style="34"/>
    <col min="773" max="773" width="10.85546875" style="34" customWidth="1"/>
    <col min="774" max="774" width="9.85546875" style="34" bestFit="1" customWidth="1"/>
    <col min="775" max="775" width="58.140625" style="34" customWidth="1"/>
    <col min="776" max="776" width="18" style="34" customWidth="1"/>
    <col min="777" max="777" width="19.5703125" style="34" customWidth="1"/>
    <col min="778" max="778" width="13.7109375" style="34" customWidth="1"/>
    <col min="779" max="1028" width="9.140625" style="34"/>
    <col min="1029" max="1029" width="10.85546875" style="34" customWidth="1"/>
    <col min="1030" max="1030" width="9.85546875" style="34" bestFit="1" customWidth="1"/>
    <col min="1031" max="1031" width="58.140625" style="34" customWidth="1"/>
    <col min="1032" max="1032" width="18" style="34" customWidth="1"/>
    <col min="1033" max="1033" width="19.5703125" style="34" customWidth="1"/>
    <col min="1034" max="1034" width="13.7109375" style="34" customWidth="1"/>
    <col min="1035" max="1284" width="9.140625" style="34"/>
    <col min="1285" max="1285" width="10.85546875" style="34" customWidth="1"/>
    <col min="1286" max="1286" width="9.85546875" style="34" bestFit="1" customWidth="1"/>
    <col min="1287" max="1287" width="58.140625" style="34" customWidth="1"/>
    <col min="1288" max="1288" width="18" style="34" customWidth="1"/>
    <col min="1289" max="1289" width="19.5703125" style="34" customWidth="1"/>
    <col min="1290" max="1290" width="13.7109375" style="34" customWidth="1"/>
    <col min="1291" max="1540" width="9.140625" style="34"/>
    <col min="1541" max="1541" width="10.85546875" style="34" customWidth="1"/>
    <col min="1542" max="1542" width="9.85546875" style="34" bestFit="1" customWidth="1"/>
    <col min="1543" max="1543" width="58.140625" style="34" customWidth="1"/>
    <col min="1544" max="1544" width="18" style="34" customWidth="1"/>
    <col min="1545" max="1545" width="19.5703125" style="34" customWidth="1"/>
    <col min="1546" max="1546" width="13.7109375" style="34" customWidth="1"/>
    <col min="1547" max="1796" width="9.140625" style="34"/>
    <col min="1797" max="1797" width="10.85546875" style="34" customWidth="1"/>
    <col min="1798" max="1798" width="9.85546875" style="34" bestFit="1" customWidth="1"/>
    <col min="1799" max="1799" width="58.140625" style="34" customWidth="1"/>
    <col min="1800" max="1800" width="18" style="34" customWidth="1"/>
    <col min="1801" max="1801" width="19.5703125" style="34" customWidth="1"/>
    <col min="1802" max="1802" width="13.7109375" style="34" customWidth="1"/>
    <col min="1803" max="2052" width="9.140625" style="34"/>
    <col min="2053" max="2053" width="10.85546875" style="34" customWidth="1"/>
    <col min="2054" max="2054" width="9.85546875" style="34" bestFit="1" customWidth="1"/>
    <col min="2055" max="2055" width="58.140625" style="34" customWidth="1"/>
    <col min="2056" max="2056" width="18" style="34" customWidth="1"/>
    <col min="2057" max="2057" width="19.5703125" style="34" customWidth="1"/>
    <col min="2058" max="2058" width="13.7109375" style="34" customWidth="1"/>
    <col min="2059" max="2308" width="9.140625" style="34"/>
    <col min="2309" max="2309" width="10.85546875" style="34" customWidth="1"/>
    <col min="2310" max="2310" width="9.85546875" style="34" bestFit="1" customWidth="1"/>
    <col min="2311" max="2311" width="58.140625" style="34" customWidth="1"/>
    <col min="2312" max="2312" width="18" style="34" customWidth="1"/>
    <col min="2313" max="2313" width="19.5703125" style="34" customWidth="1"/>
    <col min="2314" max="2314" width="13.7109375" style="34" customWidth="1"/>
    <col min="2315" max="2564" width="9.140625" style="34"/>
    <col min="2565" max="2565" width="10.85546875" style="34" customWidth="1"/>
    <col min="2566" max="2566" width="9.85546875" style="34" bestFit="1" customWidth="1"/>
    <col min="2567" max="2567" width="58.140625" style="34" customWidth="1"/>
    <col min="2568" max="2568" width="18" style="34" customWidth="1"/>
    <col min="2569" max="2569" width="19.5703125" style="34" customWidth="1"/>
    <col min="2570" max="2570" width="13.7109375" style="34" customWidth="1"/>
    <col min="2571" max="2820" width="9.140625" style="34"/>
    <col min="2821" max="2821" width="10.85546875" style="34" customWidth="1"/>
    <col min="2822" max="2822" width="9.85546875" style="34" bestFit="1" customWidth="1"/>
    <col min="2823" max="2823" width="58.140625" style="34" customWidth="1"/>
    <col min="2824" max="2824" width="18" style="34" customWidth="1"/>
    <col min="2825" max="2825" width="19.5703125" style="34" customWidth="1"/>
    <col min="2826" max="2826" width="13.7109375" style="34" customWidth="1"/>
    <col min="2827" max="3076" width="9.140625" style="34"/>
    <col min="3077" max="3077" width="10.85546875" style="34" customWidth="1"/>
    <col min="3078" max="3078" width="9.85546875" style="34" bestFit="1" customWidth="1"/>
    <col min="3079" max="3079" width="58.140625" style="34" customWidth="1"/>
    <col min="3080" max="3080" width="18" style="34" customWidth="1"/>
    <col min="3081" max="3081" width="19.5703125" style="34" customWidth="1"/>
    <col min="3082" max="3082" width="13.7109375" style="34" customWidth="1"/>
    <col min="3083" max="3332" width="9.140625" style="34"/>
    <col min="3333" max="3333" width="10.85546875" style="34" customWidth="1"/>
    <col min="3334" max="3334" width="9.85546875" style="34" bestFit="1" customWidth="1"/>
    <col min="3335" max="3335" width="58.140625" style="34" customWidth="1"/>
    <col min="3336" max="3336" width="18" style="34" customWidth="1"/>
    <col min="3337" max="3337" width="19.5703125" style="34" customWidth="1"/>
    <col min="3338" max="3338" width="13.7109375" style="34" customWidth="1"/>
    <col min="3339" max="3588" width="9.140625" style="34"/>
    <col min="3589" max="3589" width="10.85546875" style="34" customWidth="1"/>
    <col min="3590" max="3590" width="9.85546875" style="34" bestFit="1" customWidth="1"/>
    <col min="3591" max="3591" width="58.140625" style="34" customWidth="1"/>
    <col min="3592" max="3592" width="18" style="34" customWidth="1"/>
    <col min="3593" max="3593" width="19.5703125" style="34" customWidth="1"/>
    <col min="3594" max="3594" width="13.7109375" style="34" customWidth="1"/>
    <col min="3595" max="3844" width="9.140625" style="34"/>
    <col min="3845" max="3845" width="10.85546875" style="34" customWidth="1"/>
    <col min="3846" max="3846" width="9.85546875" style="34" bestFit="1" customWidth="1"/>
    <col min="3847" max="3847" width="58.140625" style="34" customWidth="1"/>
    <col min="3848" max="3848" width="18" style="34" customWidth="1"/>
    <col min="3849" max="3849" width="19.5703125" style="34" customWidth="1"/>
    <col min="3850" max="3850" width="13.7109375" style="34" customWidth="1"/>
    <col min="3851" max="4100" width="9.140625" style="34"/>
    <col min="4101" max="4101" width="10.85546875" style="34" customWidth="1"/>
    <col min="4102" max="4102" width="9.85546875" style="34" bestFit="1" customWidth="1"/>
    <col min="4103" max="4103" width="58.140625" style="34" customWidth="1"/>
    <col min="4104" max="4104" width="18" style="34" customWidth="1"/>
    <col min="4105" max="4105" width="19.5703125" style="34" customWidth="1"/>
    <col min="4106" max="4106" width="13.7109375" style="34" customWidth="1"/>
    <col min="4107" max="4356" width="9.140625" style="34"/>
    <col min="4357" max="4357" width="10.85546875" style="34" customWidth="1"/>
    <col min="4358" max="4358" width="9.85546875" style="34" bestFit="1" customWidth="1"/>
    <col min="4359" max="4359" width="58.140625" style="34" customWidth="1"/>
    <col min="4360" max="4360" width="18" style="34" customWidth="1"/>
    <col min="4361" max="4361" width="19.5703125" style="34" customWidth="1"/>
    <col min="4362" max="4362" width="13.7109375" style="34" customWidth="1"/>
    <col min="4363" max="4612" width="9.140625" style="34"/>
    <col min="4613" max="4613" width="10.85546875" style="34" customWidth="1"/>
    <col min="4614" max="4614" width="9.85546875" style="34" bestFit="1" customWidth="1"/>
    <col min="4615" max="4615" width="58.140625" style="34" customWidth="1"/>
    <col min="4616" max="4616" width="18" style="34" customWidth="1"/>
    <col min="4617" max="4617" width="19.5703125" style="34" customWidth="1"/>
    <col min="4618" max="4618" width="13.7109375" style="34" customWidth="1"/>
    <col min="4619" max="4868" width="9.140625" style="34"/>
    <col min="4869" max="4869" width="10.85546875" style="34" customWidth="1"/>
    <col min="4870" max="4870" width="9.85546875" style="34" bestFit="1" customWidth="1"/>
    <col min="4871" max="4871" width="58.140625" style="34" customWidth="1"/>
    <col min="4872" max="4872" width="18" style="34" customWidth="1"/>
    <col min="4873" max="4873" width="19.5703125" style="34" customWidth="1"/>
    <col min="4874" max="4874" width="13.7109375" style="34" customWidth="1"/>
    <col min="4875" max="5124" width="9.140625" style="34"/>
    <col min="5125" max="5125" width="10.85546875" style="34" customWidth="1"/>
    <col min="5126" max="5126" width="9.85546875" style="34" bestFit="1" customWidth="1"/>
    <col min="5127" max="5127" width="58.140625" style="34" customWidth="1"/>
    <col min="5128" max="5128" width="18" style="34" customWidth="1"/>
    <col min="5129" max="5129" width="19.5703125" style="34" customWidth="1"/>
    <col min="5130" max="5130" width="13.7109375" style="34" customWidth="1"/>
    <col min="5131" max="5380" width="9.140625" style="34"/>
    <col min="5381" max="5381" width="10.85546875" style="34" customWidth="1"/>
    <col min="5382" max="5382" width="9.85546875" style="34" bestFit="1" customWidth="1"/>
    <col min="5383" max="5383" width="58.140625" style="34" customWidth="1"/>
    <col min="5384" max="5384" width="18" style="34" customWidth="1"/>
    <col min="5385" max="5385" width="19.5703125" style="34" customWidth="1"/>
    <col min="5386" max="5386" width="13.7109375" style="34" customWidth="1"/>
    <col min="5387" max="5636" width="9.140625" style="34"/>
    <col min="5637" max="5637" width="10.85546875" style="34" customWidth="1"/>
    <col min="5638" max="5638" width="9.85546875" style="34" bestFit="1" customWidth="1"/>
    <col min="5639" max="5639" width="58.140625" style="34" customWidth="1"/>
    <col min="5640" max="5640" width="18" style="34" customWidth="1"/>
    <col min="5641" max="5641" width="19.5703125" style="34" customWidth="1"/>
    <col min="5642" max="5642" width="13.7109375" style="34" customWidth="1"/>
    <col min="5643" max="5892" width="9.140625" style="34"/>
    <col min="5893" max="5893" width="10.85546875" style="34" customWidth="1"/>
    <col min="5894" max="5894" width="9.85546875" style="34" bestFit="1" customWidth="1"/>
    <col min="5895" max="5895" width="58.140625" style="34" customWidth="1"/>
    <col min="5896" max="5896" width="18" style="34" customWidth="1"/>
    <col min="5897" max="5897" width="19.5703125" style="34" customWidth="1"/>
    <col min="5898" max="5898" width="13.7109375" style="34" customWidth="1"/>
    <col min="5899" max="6148" width="9.140625" style="34"/>
    <col min="6149" max="6149" width="10.85546875" style="34" customWidth="1"/>
    <col min="6150" max="6150" width="9.85546875" style="34" bestFit="1" customWidth="1"/>
    <col min="6151" max="6151" width="58.140625" style="34" customWidth="1"/>
    <col min="6152" max="6152" width="18" style="34" customWidth="1"/>
    <col min="6153" max="6153" width="19.5703125" style="34" customWidth="1"/>
    <col min="6154" max="6154" width="13.7109375" style="34" customWidth="1"/>
    <col min="6155" max="6404" width="9.140625" style="34"/>
    <col min="6405" max="6405" width="10.85546875" style="34" customWidth="1"/>
    <col min="6406" max="6406" width="9.85546875" style="34" bestFit="1" customWidth="1"/>
    <col min="6407" max="6407" width="58.140625" style="34" customWidth="1"/>
    <col min="6408" max="6408" width="18" style="34" customWidth="1"/>
    <col min="6409" max="6409" width="19.5703125" style="34" customWidth="1"/>
    <col min="6410" max="6410" width="13.7109375" style="34" customWidth="1"/>
    <col min="6411" max="6660" width="9.140625" style="34"/>
    <col min="6661" max="6661" width="10.85546875" style="34" customWidth="1"/>
    <col min="6662" max="6662" width="9.85546875" style="34" bestFit="1" customWidth="1"/>
    <col min="6663" max="6663" width="58.140625" style="34" customWidth="1"/>
    <col min="6664" max="6664" width="18" style="34" customWidth="1"/>
    <col min="6665" max="6665" width="19.5703125" style="34" customWidth="1"/>
    <col min="6666" max="6666" width="13.7109375" style="34" customWidth="1"/>
    <col min="6667" max="6916" width="9.140625" style="34"/>
    <col min="6917" max="6917" width="10.85546875" style="34" customWidth="1"/>
    <col min="6918" max="6918" width="9.85546875" style="34" bestFit="1" customWidth="1"/>
    <col min="6919" max="6919" width="58.140625" style="34" customWidth="1"/>
    <col min="6920" max="6920" width="18" style="34" customWidth="1"/>
    <col min="6921" max="6921" width="19.5703125" style="34" customWidth="1"/>
    <col min="6922" max="6922" width="13.7109375" style="34" customWidth="1"/>
    <col min="6923" max="7172" width="9.140625" style="34"/>
    <col min="7173" max="7173" width="10.85546875" style="34" customWidth="1"/>
    <col min="7174" max="7174" width="9.85546875" style="34" bestFit="1" customWidth="1"/>
    <col min="7175" max="7175" width="58.140625" style="34" customWidth="1"/>
    <col min="7176" max="7176" width="18" style="34" customWidth="1"/>
    <col min="7177" max="7177" width="19.5703125" style="34" customWidth="1"/>
    <col min="7178" max="7178" width="13.7109375" style="34" customWidth="1"/>
    <col min="7179" max="7428" width="9.140625" style="34"/>
    <col min="7429" max="7429" width="10.85546875" style="34" customWidth="1"/>
    <col min="7430" max="7430" width="9.85546875" style="34" bestFit="1" customWidth="1"/>
    <col min="7431" max="7431" width="58.140625" style="34" customWidth="1"/>
    <col min="7432" max="7432" width="18" style="34" customWidth="1"/>
    <col min="7433" max="7433" width="19.5703125" style="34" customWidth="1"/>
    <col min="7434" max="7434" width="13.7109375" style="34" customWidth="1"/>
    <col min="7435" max="7684" width="9.140625" style="34"/>
    <col min="7685" max="7685" width="10.85546875" style="34" customWidth="1"/>
    <col min="7686" max="7686" width="9.85546875" style="34" bestFit="1" customWidth="1"/>
    <col min="7687" max="7687" width="58.140625" style="34" customWidth="1"/>
    <col min="7688" max="7688" width="18" style="34" customWidth="1"/>
    <col min="7689" max="7689" width="19.5703125" style="34" customWidth="1"/>
    <col min="7690" max="7690" width="13.7109375" style="34" customWidth="1"/>
    <col min="7691" max="7940" width="9.140625" style="34"/>
    <col min="7941" max="7941" width="10.85546875" style="34" customWidth="1"/>
    <col min="7942" max="7942" width="9.85546875" style="34" bestFit="1" customWidth="1"/>
    <col min="7943" max="7943" width="58.140625" style="34" customWidth="1"/>
    <col min="7944" max="7944" width="18" style="34" customWidth="1"/>
    <col min="7945" max="7945" width="19.5703125" style="34" customWidth="1"/>
    <col min="7946" max="7946" width="13.7109375" style="34" customWidth="1"/>
    <col min="7947" max="8196" width="9.140625" style="34"/>
    <col min="8197" max="8197" width="10.85546875" style="34" customWidth="1"/>
    <col min="8198" max="8198" width="9.85546875" style="34" bestFit="1" customWidth="1"/>
    <col min="8199" max="8199" width="58.140625" style="34" customWidth="1"/>
    <col min="8200" max="8200" width="18" style="34" customWidth="1"/>
    <col min="8201" max="8201" width="19.5703125" style="34" customWidth="1"/>
    <col min="8202" max="8202" width="13.7109375" style="34" customWidth="1"/>
    <col min="8203" max="8452" width="9.140625" style="34"/>
    <col min="8453" max="8453" width="10.85546875" style="34" customWidth="1"/>
    <col min="8454" max="8454" width="9.85546875" style="34" bestFit="1" customWidth="1"/>
    <col min="8455" max="8455" width="58.140625" style="34" customWidth="1"/>
    <col min="8456" max="8456" width="18" style="34" customWidth="1"/>
    <col min="8457" max="8457" width="19.5703125" style="34" customWidth="1"/>
    <col min="8458" max="8458" width="13.7109375" style="34" customWidth="1"/>
    <col min="8459" max="8708" width="9.140625" style="34"/>
    <col min="8709" max="8709" width="10.85546875" style="34" customWidth="1"/>
    <col min="8710" max="8710" width="9.85546875" style="34" bestFit="1" customWidth="1"/>
    <col min="8711" max="8711" width="58.140625" style="34" customWidth="1"/>
    <col min="8712" max="8712" width="18" style="34" customWidth="1"/>
    <col min="8713" max="8713" width="19.5703125" style="34" customWidth="1"/>
    <col min="8714" max="8714" width="13.7109375" style="34" customWidth="1"/>
    <col min="8715" max="8964" width="9.140625" style="34"/>
    <col min="8965" max="8965" width="10.85546875" style="34" customWidth="1"/>
    <col min="8966" max="8966" width="9.85546875" style="34" bestFit="1" customWidth="1"/>
    <col min="8967" max="8967" width="58.140625" style="34" customWidth="1"/>
    <col min="8968" max="8968" width="18" style="34" customWidth="1"/>
    <col min="8969" max="8969" width="19.5703125" style="34" customWidth="1"/>
    <col min="8970" max="8970" width="13.7109375" style="34" customWidth="1"/>
    <col min="8971" max="9220" width="9.140625" style="34"/>
    <col min="9221" max="9221" width="10.85546875" style="34" customWidth="1"/>
    <col min="9222" max="9222" width="9.85546875" style="34" bestFit="1" customWidth="1"/>
    <col min="9223" max="9223" width="58.140625" style="34" customWidth="1"/>
    <col min="9224" max="9224" width="18" style="34" customWidth="1"/>
    <col min="9225" max="9225" width="19.5703125" style="34" customWidth="1"/>
    <col min="9226" max="9226" width="13.7109375" style="34" customWidth="1"/>
    <col min="9227" max="9476" width="9.140625" style="34"/>
    <col min="9477" max="9477" width="10.85546875" style="34" customWidth="1"/>
    <col min="9478" max="9478" width="9.85546875" style="34" bestFit="1" customWidth="1"/>
    <col min="9479" max="9479" width="58.140625" style="34" customWidth="1"/>
    <col min="9480" max="9480" width="18" style="34" customWidth="1"/>
    <col min="9481" max="9481" width="19.5703125" style="34" customWidth="1"/>
    <col min="9482" max="9482" width="13.7109375" style="34" customWidth="1"/>
    <col min="9483" max="9732" width="9.140625" style="34"/>
    <col min="9733" max="9733" width="10.85546875" style="34" customWidth="1"/>
    <col min="9734" max="9734" width="9.85546875" style="34" bestFit="1" customWidth="1"/>
    <col min="9735" max="9735" width="58.140625" style="34" customWidth="1"/>
    <col min="9736" max="9736" width="18" style="34" customWidth="1"/>
    <col min="9737" max="9737" width="19.5703125" style="34" customWidth="1"/>
    <col min="9738" max="9738" width="13.7109375" style="34" customWidth="1"/>
    <col min="9739" max="9988" width="9.140625" style="34"/>
    <col min="9989" max="9989" width="10.85546875" style="34" customWidth="1"/>
    <col min="9990" max="9990" width="9.85546875" style="34" bestFit="1" customWidth="1"/>
    <col min="9991" max="9991" width="58.140625" style="34" customWidth="1"/>
    <col min="9992" max="9992" width="18" style="34" customWidth="1"/>
    <col min="9993" max="9993" width="19.5703125" style="34" customWidth="1"/>
    <col min="9994" max="9994" width="13.7109375" style="34" customWidth="1"/>
    <col min="9995" max="10244" width="9.140625" style="34"/>
    <col min="10245" max="10245" width="10.85546875" style="34" customWidth="1"/>
    <col min="10246" max="10246" width="9.85546875" style="34" bestFit="1" customWidth="1"/>
    <col min="10247" max="10247" width="58.140625" style="34" customWidth="1"/>
    <col min="10248" max="10248" width="18" style="34" customWidth="1"/>
    <col min="10249" max="10249" width="19.5703125" style="34" customWidth="1"/>
    <col min="10250" max="10250" width="13.7109375" style="34" customWidth="1"/>
    <col min="10251" max="10500" width="9.140625" style="34"/>
    <col min="10501" max="10501" width="10.85546875" style="34" customWidth="1"/>
    <col min="10502" max="10502" width="9.85546875" style="34" bestFit="1" customWidth="1"/>
    <col min="10503" max="10503" width="58.140625" style="34" customWidth="1"/>
    <col min="10504" max="10504" width="18" style="34" customWidth="1"/>
    <col min="10505" max="10505" width="19.5703125" style="34" customWidth="1"/>
    <col min="10506" max="10506" width="13.7109375" style="34" customWidth="1"/>
    <col min="10507" max="10756" width="9.140625" style="34"/>
    <col min="10757" max="10757" width="10.85546875" style="34" customWidth="1"/>
    <col min="10758" max="10758" width="9.85546875" style="34" bestFit="1" customWidth="1"/>
    <col min="10759" max="10759" width="58.140625" style="34" customWidth="1"/>
    <col min="10760" max="10760" width="18" style="34" customWidth="1"/>
    <col min="10761" max="10761" width="19.5703125" style="34" customWidth="1"/>
    <col min="10762" max="10762" width="13.7109375" style="34" customWidth="1"/>
    <col min="10763" max="11012" width="9.140625" style="34"/>
    <col min="11013" max="11013" width="10.85546875" style="34" customWidth="1"/>
    <col min="11014" max="11014" width="9.85546875" style="34" bestFit="1" customWidth="1"/>
    <col min="11015" max="11015" width="58.140625" style="34" customWidth="1"/>
    <col min="11016" max="11016" width="18" style="34" customWidth="1"/>
    <col min="11017" max="11017" width="19.5703125" style="34" customWidth="1"/>
    <col min="11018" max="11018" width="13.7109375" style="34" customWidth="1"/>
    <col min="11019" max="11268" width="9.140625" style="34"/>
    <col min="11269" max="11269" width="10.85546875" style="34" customWidth="1"/>
    <col min="11270" max="11270" width="9.85546875" style="34" bestFit="1" customWidth="1"/>
    <col min="11271" max="11271" width="58.140625" style="34" customWidth="1"/>
    <col min="11272" max="11272" width="18" style="34" customWidth="1"/>
    <col min="11273" max="11273" width="19.5703125" style="34" customWidth="1"/>
    <col min="11274" max="11274" width="13.7109375" style="34" customWidth="1"/>
    <col min="11275" max="11524" width="9.140625" style="34"/>
    <col min="11525" max="11525" width="10.85546875" style="34" customWidth="1"/>
    <col min="11526" max="11526" width="9.85546875" style="34" bestFit="1" customWidth="1"/>
    <col min="11527" max="11527" width="58.140625" style="34" customWidth="1"/>
    <col min="11528" max="11528" width="18" style="34" customWidth="1"/>
    <col min="11529" max="11529" width="19.5703125" style="34" customWidth="1"/>
    <col min="11530" max="11530" width="13.7109375" style="34" customWidth="1"/>
    <col min="11531" max="11780" width="9.140625" style="34"/>
    <col min="11781" max="11781" width="10.85546875" style="34" customWidth="1"/>
    <col min="11782" max="11782" width="9.85546875" style="34" bestFit="1" customWidth="1"/>
    <col min="11783" max="11783" width="58.140625" style="34" customWidth="1"/>
    <col min="11784" max="11784" width="18" style="34" customWidth="1"/>
    <col min="11785" max="11785" width="19.5703125" style="34" customWidth="1"/>
    <col min="11786" max="11786" width="13.7109375" style="34" customWidth="1"/>
    <col min="11787" max="12036" width="9.140625" style="34"/>
    <col min="12037" max="12037" width="10.85546875" style="34" customWidth="1"/>
    <col min="12038" max="12038" width="9.85546875" style="34" bestFit="1" customWidth="1"/>
    <col min="12039" max="12039" width="58.140625" style="34" customWidth="1"/>
    <col min="12040" max="12040" width="18" style="34" customWidth="1"/>
    <col min="12041" max="12041" width="19.5703125" style="34" customWidth="1"/>
    <col min="12042" max="12042" width="13.7109375" style="34" customWidth="1"/>
    <col min="12043" max="12292" width="9.140625" style="34"/>
    <col min="12293" max="12293" width="10.85546875" style="34" customWidth="1"/>
    <col min="12294" max="12294" width="9.85546875" style="34" bestFit="1" customWidth="1"/>
    <col min="12295" max="12295" width="58.140625" style="34" customWidth="1"/>
    <col min="12296" max="12296" width="18" style="34" customWidth="1"/>
    <col min="12297" max="12297" width="19.5703125" style="34" customWidth="1"/>
    <col min="12298" max="12298" width="13.7109375" style="34" customWidth="1"/>
    <col min="12299" max="12548" width="9.140625" style="34"/>
    <col min="12549" max="12549" width="10.85546875" style="34" customWidth="1"/>
    <col min="12550" max="12550" width="9.85546875" style="34" bestFit="1" customWidth="1"/>
    <col min="12551" max="12551" width="58.140625" style="34" customWidth="1"/>
    <col min="12552" max="12552" width="18" style="34" customWidth="1"/>
    <col min="12553" max="12553" width="19.5703125" style="34" customWidth="1"/>
    <col min="12554" max="12554" width="13.7109375" style="34" customWidth="1"/>
    <col min="12555" max="12804" width="9.140625" style="34"/>
    <col min="12805" max="12805" width="10.85546875" style="34" customWidth="1"/>
    <col min="12806" max="12806" width="9.85546875" style="34" bestFit="1" customWidth="1"/>
    <col min="12807" max="12807" width="58.140625" style="34" customWidth="1"/>
    <col min="12808" max="12808" width="18" style="34" customWidth="1"/>
    <col min="12809" max="12809" width="19.5703125" style="34" customWidth="1"/>
    <col min="12810" max="12810" width="13.7109375" style="34" customWidth="1"/>
    <col min="12811" max="13060" width="9.140625" style="34"/>
    <col min="13061" max="13061" width="10.85546875" style="34" customWidth="1"/>
    <col min="13062" max="13062" width="9.85546875" style="34" bestFit="1" customWidth="1"/>
    <col min="13063" max="13063" width="58.140625" style="34" customWidth="1"/>
    <col min="13064" max="13064" width="18" style="34" customWidth="1"/>
    <col min="13065" max="13065" width="19.5703125" style="34" customWidth="1"/>
    <col min="13066" max="13066" width="13.7109375" style="34" customWidth="1"/>
    <col min="13067" max="13316" width="9.140625" style="34"/>
    <col min="13317" max="13317" width="10.85546875" style="34" customWidth="1"/>
    <col min="13318" max="13318" width="9.85546875" style="34" bestFit="1" customWidth="1"/>
    <col min="13319" max="13319" width="58.140625" style="34" customWidth="1"/>
    <col min="13320" max="13320" width="18" style="34" customWidth="1"/>
    <col min="13321" max="13321" width="19.5703125" style="34" customWidth="1"/>
    <col min="13322" max="13322" width="13.7109375" style="34" customWidth="1"/>
    <col min="13323" max="13572" width="9.140625" style="34"/>
    <col min="13573" max="13573" width="10.85546875" style="34" customWidth="1"/>
    <col min="13574" max="13574" width="9.85546875" style="34" bestFit="1" customWidth="1"/>
    <col min="13575" max="13575" width="58.140625" style="34" customWidth="1"/>
    <col min="13576" max="13576" width="18" style="34" customWidth="1"/>
    <col min="13577" max="13577" width="19.5703125" style="34" customWidth="1"/>
    <col min="13578" max="13578" width="13.7109375" style="34" customWidth="1"/>
    <col min="13579" max="13828" width="9.140625" style="34"/>
    <col min="13829" max="13829" width="10.85546875" style="34" customWidth="1"/>
    <col min="13830" max="13830" width="9.85546875" style="34" bestFit="1" customWidth="1"/>
    <col min="13831" max="13831" width="58.140625" style="34" customWidth="1"/>
    <col min="13832" max="13832" width="18" style="34" customWidth="1"/>
    <col min="13833" max="13833" width="19.5703125" style="34" customWidth="1"/>
    <col min="13834" max="13834" width="13.7109375" style="34" customWidth="1"/>
    <col min="13835" max="14084" width="9.140625" style="34"/>
    <col min="14085" max="14085" width="10.85546875" style="34" customWidth="1"/>
    <col min="14086" max="14086" width="9.85546875" style="34" bestFit="1" customWidth="1"/>
    <col min="14087" max="14087" width="58.140625" style="34" customWidth="1"/>
    <col min="14088" max="14088" width="18" style="34" customWidth="1"/>
    <col min="14089" max="14089" width="19.5703125" style="34" customWidth="1"/>
    <col min="14090" max="14090" width="13.7109375" style="34" customWidth="1"/>
    <col min="14091" max="14340" width="9.140625" style="34"/>
    <col min="14341" max="14341" width="10.85546875" style="34" customWidth="1"/>
    <col min="14342" max="14342" width="9.85546875" style="34" bestFit="1" customWidth="1"/>
    <col min="14343" max="14343" width="58.140625" style="34" customWidth="1"/>
    <col min="14344" max="14344" width="18" style="34" customWidth="1"/>
    <col min="14345" max="14345" width="19.5703125" style="34" customWidth="1"/>
    <col min="14346" max="14346" width="13.7109375" style="34" customWidth="1"/>
    <col min="14347" max="14596" width="9.140625" style="34"/>
    <col min="14597" max="14597" width="10.85546875" style="34" customWidth="1"/>
    <col min="14598" max="14598" width="9.85546875" style="34" bestFit="1" customWidth="1"/>
    <col min="14599" max="14599" width="58.140625" style="34" customWidth="1"/>
    <col min="14600" max="14600" width="18" style="34" customWidth="1"/>
    <col min="14601" max="14601" width="19.5703125" style="34" customWidth="1"/>
    <col min="14602" max="14602" width="13.7109375" style="34" customWidth="1"/>
    <col min="14603" max="14852" width="9.140625" style="34"/>
    <col min="14853" max="14853" width="10.85546875" style="34" customWidth="1"/>
    <col min="14854" max="14854" width="9.85546875" style="34" bestFit="1" customWidth="1"/>
    <col min="14855" max="14855" width="58.140625" style="34" customWidth="1"/>
    <col min="14856" max="14856" width="18" style="34" customWidth="1"/>
    <col min="14857" max="14857" width="19.5703125" style="34" customWidth="1"/>
    <col min="14858" max="14858" width="13.7109375" style="34" customWidth="1"/>
    <col min="14859" max="15108" width="9.140625" style="34"/>
    <col min="15109" max="15109" width="10.85546875" style="34" customWidth="1"/>
    <col min="15110" max="15110" width="9.85546875" style="34" bestFit="1" customWidth="1"/>
    <col min="15111" max="15111" width="58.140625" style="34" customWidth="1"/>
    <col min="15112" max="15112" width="18" style="34" customWidth="1"/>
    <col min="15113" max="15113" width="19.5703125" style="34" customWidth="1"/>
    <col min="15114" max="15114" width="13.7109375" style="34" customWidth="1"/>
    <col min="15115" max="15364" width="9.140625" style="34"/>
    <col min="15365" max="15365" width="10.85546875" style="34" customWidth="1"/>
    <col min="15366" max="15366" width="9.85546875" style="34" bestFit="1" customWidth="1"/>
    <col min="15367" max="15367" width="58.140625" style="34" customWidth="1"/>
    <col min="15368" max="15368" width="18" style="34" customWidth="1"/>
    <col min="15369" max="15369" width="19.5703125" style="34" customWidth="1"/>
    <col min="15370" max="15370" width="13.7109375" style="34" customWidth="1"/>
    <col min="15371" max="15620" width="9.140625" style="34"/>
    <col min="15621" max="15621" width="10.85546875" style="34" customWidth="1"/>
    <col min="15622" max="15622" width="9.85546875" style="34" bestFit="1" customWidth="1"/>
    <col min="15623" max="15623" width="58.140625" style="34" customWidth="1"/>
    <col min="15624" max="15624" width="18" style="34" customWidth="1"/>
    <col min="15625" max="15625" width="19.5703125" style="34" customWidth="1"/>
    <col min="15626" max="15626" width="13.7109375" style="34" customWidth="1"/>
    <col min="15627" max="15876" width="9.140625" style="34"/>
    <col min="15877" max="15877" width="10.85546875" style="34" customWidth="1"/>
    <col min="15878" max="15878" width="9.85546875" style="34" bestFit="1" customWidth="1"/>
    <col min="15879" max="15879" width="58.140625" style="34" customWidth="1"/>
    <col min="15880" max="15880" width="18" style="34" customWidth="1"/>
    <col min="15881" max="15881" width="19.5703125" style="34" customWidth="1"/>
    <col min="15882" max="15882" width="13.7109375" style="34" customWidth="1"/>
    <col min="15883" max="16132" width="9.140625" style="34"/>
    <col min="16133" max="16133" width="10.85546875" style="34" customWidth="1"/>
    <col min="16134" max="16134" width="9.85546875" style="34" bestFit="1" customWidth="1"/>
    <col min="16135" max="16135" width="58.140625" style="34" customWidth="1"/>
    <col min="16136" max="16136" width="18" style="34" customWidth="1"/>
    <col min="16137" max="16137" width="19.5703125" style="34" customWidth="1"/>
    <col min="16138" max="16138" width="13.7109375" style="34" customWidth="1"/>
    <col min="16139" max="16384" width="9.140625" style="34"/>
  </cols>
  <sheetData>
    <row r="1" spans="1:10" x14ac:dyDescent="0.25">
      <c r="J1" s="34" t="s">
        <v>273</v>
      </c>
    </row>
    <row r="2" spans="1:10" ht="62.1" customHeight="1" x14ac:dyDescent="0.25">
      <c r="A2" s="161" t="s">
        <v>99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ht="15.75" customHeight="1" x14ac:dyDescent="0.25">
      <c r="A3" s="151" t="s">
        <v>37</v>
      </c>
      <c r="B3" s="151" t="s">
        <v>39</v>
      </c>
      <c r="C3" s="153" t="s">
        <v>0</v>
      </c>
      <c r="D3" s="155" t="s">
        <v>109</v>
      </c>
      <c r="E3" s="155" t="s">
        <v>110</v>
      </c>
      <c r="F3" s="146" t="s">
        <v>62</v>
      </c>
      <c r="G3" s="158" t="s">
        <v>50</v>
      </c>
      <c r="H3" s="142" t="s">
        <v>70</v>
      </c>
      <c r="I3" s="146" t="s">
        <v>67</v>
      </c>
      <c r="J3" s="142" t="s">
        <v>89</v>
      </c>
    </row>
    <row r="4" spans="1:10" ht="87.75" customHeight="1" x14ac:dyDescent="0.25">
      <c r="A4" s="152"/>
      <c r="B4" s="156"/>
      <c r="C4" s="154"/>
      <c r="D4" s="157"/>
      <c r="E4" s="157"/>
      <c r="F4" s="147"/>
      <c r="G4" s="159"/>
      <c r="H4" s="142"/>
      <c r="I4" s="147"/>
      <c r="J4" s="142"/>
    </row>
    <row r="5" spans="1:10" x14ac:dyDescent="0.25">
      <c r="A5" s="39">
        <v>1</v>
      </c>
      <c r="B5" s="40">
        <v>2</v>
      </c>
      <c r="C5" s="41">
        <v>3</v>
      </c>
      <c r="D5" s="42">
        <v>4</v>
      </c>
      <c r="E5" s="136">
        <v>5</v>
      </c>
      <c r="F5" s="42">
        <v>6</v>
      </c>
      <c r="G5" s="42">
        <v>7</v>
      </c>
      <c r="H5" s="43">
        <v>8</v>
      </c>
      <c r="I5" s="44">
        <v>9</v>
      </c>
      <c r="J5" s="45">
        <v>10</v>
      </c>
    </row>
    <row r="6" spans="1:10" ht="47.25" x14ac:dyDescent="0.25">
      <c r="A6" s="15" t="s">
        <v>46</v>
      </c>
      <c r="B6" s="49" t="s">
        <v>47</v>
      </c>
      <c r="C6" s="36" t="s">
        <v>100</v>
      </c>
      <c r="D6" s="46">
        <v>485</v>
      </c>
      <c r="E6" s="52">
        <v>213.9</v>
      </c>
      <c r="F6" s="46">
        <f>E6-D6</f>
        <v>-271.10000000000002</v>
      </c>
      <c r="G6" s="46">
        <v>213.9</v>
      </c>
      <c r="H6" s="28">
        <v>213.9</v>
      </c>
      <c r="I6" s="28">
        <f>G6-H6</f>
        <v>0</v>
      </c>
      <c r="J6" s="28">
        <f>H6/G6*100</f>
        <v>100</v>
      </c>
    </row>
    <row r="7" spans="1:10" ht="31.5" x14ac:dyDescent="0.25">
      <c r="A7" s="15" t="s">
        <v>46</v>
      </c>
      <c r="B7" s="49" t="s">
        <v>47</v>
      </c>
      <c r="C7" s="36" t="s">
        <v>101</v>
      </c>
      <c r="D7" s="46">
        <v>200</v>
      </c>
      <c r="E7" s="52">
        <v>190</v>
      </c>
      <c r="F7" s="46">
        <f t="shared" ref="F7:F18" si="0">E7-D7</f>
        <v>-10</v>
      </c>
      <c r="G7" s="52">
        <v>190</v>
      </c>
      <c r="H7" s="28">
        <v>190</v>
      </c>
      <c r="I7" s="28">
        <f t="shared" ref="I7:I18" si="1">G7-H7</f>
        <v>0</v>
      </c>
      <c r="J7" s="28">
        <f t="shared" ref="J7:J18" si="2">H7/G7*100</f>
        <v>100</v>
      </c>
    </row>
    <row r="8" spans="1:10" ht="47.25" x14ac:dyDescent="0.25">
      <c r="A8" s="15" t="s">
        <v>46</v>
      </c>
      <c r="B8" s="49" t="s">
        <v>47</v>
      </c>
      <c r="C8" s="36" t="s">
        <v>102</v>
      </c>
      <c r="D8" s="46">
        <v>150</v>
      </c>
      <c r="E8" s="52">
        <v>70</v>
      </c>
      <c r="F8" s="46">
        <f t="shared" si="0"/>
        <v>-80</v>
      </c>
      <c r="G8" s="46">
        <v>70</v>
      </c>
      <c r="H8" s="28">
        <v>70</v>
      </c>
      <c r="I8" s="28">
        <f t="shared" si="1"/>
        <v>0</v>
      </c>
      <c r="J8" s="28">
        <f t="shared" si="2"/>
        <v>100</v>
      </c>
    </row>
    <row r="9" spans="1:10" ht="31.5" x14ac:dyDescent="0.25">
      <c r="A9" s="15" t="s">
        <v>46</v>
      </c>
      <c r="B9" s="49" t="s">
        <v>47</v>
      </c>
      <c r="C9" s="37" t="s">
        <v>103</v>
      </c>
      <c r="D9" s="47">
        <v>200</v>
      </c>
      <c r="E9" s="135">
        <v>135.30000000000001</v>
      </c>
      <c r="F9" s="46">
        <f t="shared" si="0"/>
        <v>-64.699999999999989</v>
      </c>
      <c r="G9" s="47">
        <v>135.30000000000001</v>
      </c>
      <c r="H9" s="28">
        <v>135.19999999999999</v>
      </c>
      <c r="I9" s="28">
        <f t="shared" si="1"/>
        <v>0.10000000000002274</v>
      </c>
      <c r="J9" s="28">
        <f t="shared" si="2"/>
        <v>99.926090169992591</v>
      </c>
    </row>
    <row r="10" spans="1:10" ht="63" x14ac:dyDescent="0.25">
      <c r="A10" s="15" t="s">
        <v>46</v>
      </c>
      <c r="B10" s="49" t="s">
        <v>47</v>
      </c>
      <c r="C10" s="37" t="s">
        <v>104</v>
      </c>
      <c r="D10" s="46">
        <v>50</v>
      </c>
      <c r="E10" s="52">
        <v>25</v>
      </c>
      <c r="F10" s="46">
        <f t="shared" si="0"/>
        <v>-25</v>
      </c>
      <c r="G10" s="46">
        <v>25</v>
      </c>
      <c r="H10" s="28">
        <v>25</v>
      </c>
      <c r="I10" s="28">
        <f t="shared" si="1"/>
        <v>0</v>
      </c>
      <c r="J10" s="28">
        <f t="shared" si="2"/>
        <v>100</v>
      </c>
    </row>
    <row r="11" spans="1:10" ht="63" x14ac:dyDescent="0.25">
      <c r="A11" s="15" t="s">
        <v>46</v>
      </c>
      <c r="B11" s="49" t="s">
        <v>93</v>
      </c>
      <c r="C11" s="36" t="s">
        <v>105</v>
      </c>
      <c r="D11" s="46">
        <v>0</v>
      </c>
      <c r="E11" s="52">
        <v>4497.1000000000004</v>
      </c>
      <c r="F11" s="46">
        <f t="shared" si="0"/>
        <v>4497.1000000000004</v>
      </c>
      <c r="G11" s="46">
        <v>4497.1000000000004</v>
      </c>
      <c r="H11" s="28">
        <v>2455.1999999999998</v>
      </c>
      <c r="I11" s="28">
        <f t="shared" si="1"/>
        <v>2041.9000000000005</v>
      </c>
      <c r="J11" s="28">
        <f t="shared" si="2"/>
        <v>54.595183562740424</v>
      </c>
    </row>
    <row r="12" spans="1:10" ht="30" x14ac:dyDescent="0.25">
      <c r="A12" s="15" t="s">
        <v>46</v>
      </c>
      <c r="B12" s="49" t="s">
        <v>52</v>
      </c>
      <c r="C12" s="37" t="s">
        <v>106</v>
      </c>
      <c r="D12" s="46">
        <v>0</v>
      </c>
      <c r="E12" s="52">
        <v>7638.2</v>
      </c>
      <c r="F12" s="46">
        <f t="shared" si="0"/>
        <v>7638.2</v>
      </c>
      <c r="G12" s="46">
        <v>7638.2</v>
      </c>
      <c r="H12" s="28">
        <v>4959.8</v>
      </c>
      <c r="I12" s="28">
        <f t="shared" si="1"/>
        <v>2678.3999999999996</v>
      </c>
      <c r="J12" s="28">
        <f t="shared" si="2"/>
        <v>64.93414678851039</v>
      </c>
    </row>
    <row r="13" spans="1:10" ht="31.5" x14ac:dyDescent="0.25">
      <c r="A13" s="15" t="s">
        <v>46</v>
      </c>
      <c r="B13" s="49" t="s">
        <v>108</v>
      </c>
      <c r="C13" s="36" t="s">
        <v>107</v>
      </c>
      <c r="D13" s="46">
        <v>0</v>
      </c>
      <c r="E13" s="52">
        <v>5323.9</v>
      </c>
      <c r="F13" s="46">
        <f t="shared" si="0"/>
        <v>5323.9</v>
      </c>
      <c r="G13" s="46">
        <v>5323.9</v>
      </c>
      <c r="H13" s="28">
        <v>2768.2</v>
      </c>
      <c r="I13" s="28">
        <f t="shared" si="1"/>
        <v>2555.6999999999998</v>
      </c>
      <c r="J13" s="28">
        <f t="shared" si="2"/>
        <v>51.995717425195821</v>
      </c>
    </row>
    <row r="14" spans="1:10" x14ac:dyDescent="0.25">
      <c r="A14" s="50"/>
      <c r="B14" s="49"/>
      <c r="C14" s="38" t="s">
        <v>35</v>
      </c>
      <c r="D14" s="48">
        <f>SUM(D6:D13)</f>
        <v>1085</v>
      </c>
      <c r="E14" s="54">
        <f>SUM(E6:E13)</f>
        <v>18093.400000000001</v>
      </c>
      <c r="F14" s="51">
        <f t="shared" si="0"/>
        <v>17008.400000000001</v>
      </c>
      <c r="G14" s="48">
        <f>SUM(G6:G13)</f>
        <v>18093.400000000001</v>
      </c>
      <c r="H14" s="48">
        <f>SUM(H6:H13)</f>
        <v>10817.3</v>
      </c>
      <c r="I14" s="35">
        <f t="shared" si="1"/>
        <v>7276.1000000000022</v>
      </c>
      <c r="J14" s="35">
        <f t="shared" si="2"/>
        <v>59.785888777123141</v>
      </c>
    </row>
    <row r="15" spans="1:10" x14ac:dyDescent="0.25">
      <c r="A15" s="143" t="s">
        <v>94</v>
      </c>
      <c r="B15" s="144"/>
      <c r="C15" s="18" t="s">
        <v>43</v>
      </c>
      <c r="D15" s="28">
        <f>D11</f>
        <v>0</v>
      </c>
      <c r="E15" s="21">
        <f>E11</f>
        <v>4497.1000000000004</v>
      </c>
      <c r="F15" s="21">
        <f t="shared" si="0"/>
        <v>4497.1000000000004</v>
      </c>
      <c r="G15" s="28">
        <f>G11</f>
        <v>4497.1000000000004</v>
      </c>
      <c r="H15" s="28">
        <f>H11</f>
        <v>2455.1999999999998</v>
      </c>
      <c r="I15" s="14">
        <f t="shared" si="1"/>
        <v>2041.9000000000005</v>
      </c>
      <c r="J15" s="28">
        <v>0</v>
      </c>
    </row>
    <row r="16" spans="1:10" x14ac:dyDescent="0.25">
      <c r="A16" s="16"/>
      <c r="B16" s="16"/>
      <c r="C16" s="8" t="s">
        <v>44</v>
      </c>
      <c r="D16" s="14">
        <f>D12</f>
        <v>0</v>
      </c>
      <c r="E16" s="10">
        <f>E12</f>
        <v>7638.2</v>
      </c>
      <c r="F16" s="21">
        <f t="shared" si="0"/>
        <v>7638.2</v>
      </c>
      <c r="G16" s="14">
        <f>G12</f>
        <v>7638.2</v>
      </c>
      <c r="H16" s="14">
        <f>H12</f>
        <v>4959.8</v>
      </c>
      <c r="I16" s="14">
        <f t="shared" si="1"/>
        <v>2678.3999999999996</v>
      </c>
      <c r="J16" s="28">
        <f t="shared" si="2"/>
        <v>64.93414678851039</v>
      </c>
    </row>
    <row r="17" spans="1:10" x14ac:dyDescent="0.25">
      <c r="A17" s="16"/>
      <c r="B17" s="16"/>
      <c r="C17" s="8" t="s">
        <v>58</v>
      </c>
      <c r="D17" s="14">
        <f>D6+D7+D8+D9+D10</f>
        <v>1085</v>
      </c>
      <c r="E17" s="10">
        <f>E6+E7+E8+E9+E10</f>
        <v>634.20000000000005</v>
      </c>
      <c r="F17" s="21">
        <f t="shared" si="0"/>
        <v>-450.79999999999995</v>
      </c>
      <c r="G17" s="14">
        <f>G6+G7+G8+G9+G10</f>
        <v>634.20000000000005</v>
      </c>
      <c r="H17" s="14">
        <f>H6+H7+H8+H9+H10</f>
        <v>634.09999999999991</v>
      </c>
      <c r="I17" s="14">
        <f t="shared" si="1"/>
        <v>0.10000000000013642</v>
      </c>
      <c r="J17" s="28">
        <f t="shared" si="2"/>
        <v>99.984232103437378</v>
      </c>
    </row>
    <row r="18" spans="1:10" x14ac:dyDescent="0.25">
      <c r="A18" s="56"/>
      <c r="B18" s="56"/>
      <c r="C18" s="18" t="s">
        <v>262</v>
      </c>
      <c r="D18" s="14">
        <f>D13</f>
        <v>0</v>
      </c>
      <c r="E18" s="10">
        <f>E13</f>
        <v>5323.9</v>
      </c>
      <c r="F18" s="21">
        <f t="shared" si="0"/>
        <v>5323.9</v>
      </c>
      <c r="G18" s="14">
        <f>G13</f>
        <v>5323.9</v>
      </c>
      <c r="H18" s="14">
        <f>H13</f>
        <v>2768.2</v>
      </c>
      <c r="I18" s="14">
        <f t="shared" si="1"/>
        <v>2555.6999999999998</v>
      </c>
      <c r="J18" s="28">
        <f t="shared" si="2"/>
        <v>51.995717425195821</v>
      </c>
    </row>
  </sheetData>
  <mergeCells count="12">
    <mergeCell ref="J3:J4"/>
    <mergeCell ref="A15:B15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A2" sqref="A2:J2"/>
    </sheetView>
  </sheetViews>
  <sheetFormatPr defaultRowHeight="15" x14ac:dyDescent="0.25"/>
  <cols>
    <col min="1" max="1" width="16.28515625" customWidth="1"/>
    <col min="2" max="2" width="16.85546875" customWidth="1"/>
    <col min="3" max="3" width="40.5703125" customWidth="1"/>
    <col min="4" max="4" width="21.42578125" customWidth="1"/>
    <col min="5" max="5" width="21.7109375" customWidth="1"/>
    <col min="6" max="6" width="16.5703125" customWidth="1"/>
    <col min="7" max="7" width="18" customWidth="1"/>
    <col min="8" max="8" width="19.7109375" customWidth="1"/>
    <col min="9" max="9" width="16.42578125" customWidth="1"/>
    <col min="10" max="10" width="14" customWidth="1"/>
  </cols>
  <sheetData>
    <row r="1" spans="1:12" x14ac:dyDescent="0.25">
      <c r="G1" s="163" t="s">
        <v>274</v>
      </c>
      <c r="H1" s="163"/>
      <c r="I1" s="163"/>
      <c r="J1" s="164"/>
    </row>
    <row r="2" spans="1:12" ht="35.25" customHeight="1" x14ac:dyDescent="0.3">
      <c r="A2" s="165" t="s">
        <v>132</v>
      </c>
      <c r="B2" s="165"/>
      <c r="C2" s="166"/>
      <c r="D2" s="166"/>
      <c r="E2" s="166"/>
      <c r="F2" s="166"/>
      <c r="G2" s="166"/>
      <c r="H2" s="166"/>
      <c r="I2" s="166"/>
      <c r="J2" s="167"/>
      <c r="K2" s="57"/>
      <c r="L2" s="58"/>
    </row>
    <row r="3" spans="1:12" ht="89.25" customHeight="1" x14ac:dyDescent="0.25">
      <c r="A3" s="151" t="s">
        <v>37</v>
      </c>
      <c r="B3" s="151" t="s">
        <v>39</v>
      </c>
      <c r="C3" s="153" t="s">
        <v>0</v>
      </c>
      <c r="D3" s="155" t="s">
        <v>111</v>
      </c>
      <c r="E3" s="155" t="s">
        <v>112</v>
      </c>
      <c r="F3" s="146" t="s">
        <v>62</v>
      </c>
      <c r="G3" s="158" t="s">
        <v>50</v>
      </c>
      <c r="H3" s="142" t="s">
        <v>70</v>
      </c>
      <c r="I3" s="146" t="s">
        <v>67</v>
      </c>
      <c r="J3" s="142" t="s">
        <v>89</v>
      </c>
      <c r="K3" s="61"/>
      <c r="L3" s="61"/>
    </row>
    <row r="4" spans="1:12" ht="22.5" customHeight="1" x14ac:dyDescent="0.25">
      <c r="A4" s="152"/>
      <c r="B4" s="156"/>
      <c r="C4" s="154"/>
      <c r="D4" s="157"/>
      <c r="E4" s="157"/>
      <c r="F4" s="147"/>
      <c r="G4" s="159"/>
      <c r="H4" s="142"/>
      <c r="I4" s="147"/>
      <c r="J4" s="142"/>
      <c r="K4" s="61"/>
      <c r="L4" s="61"/>
    </row>
    <row r="5" spans="1:12" ht="18.75" customHeight="1" x14ac:dyDescent="0.25">
      <c r="A5" s="62">
        <v>1</v>
      </c>
      <c r="B5" s="62">
        <v>2</v>
      </c>
      <c r="C5" s="63">
        <v>3</v>
      </c>
      <c r="D5" s="64" t="s">
        <v>113</v>
      </c>
      <c r="E5" s="64" t="s">
        <v>133</v>
      </c>
      <c r="F5" s="62">
        <v>6</v>
      </c>
      <c r="G5" s="62">
        <v>7</v>
      </c>
      <c r="H5" s="62">
        <v>8</v>
      </c>
      <c r="I5" s="62">
        <v>9</v>
      </c>
      <c r="J5" s="59">
        <v>10</v>
      </c>
      <c r="K5" s="61"/>
      <c r="L5" s="61"/>
    </row>
    <row r="6" spans="1:12" ht="18.75" customHeight="1" x14ac:dyDescent="0.25">
      <c r="A6" s="168" t="s">
        <v>114</v>
      </c>
      <c r="B6" s="169"/>
      <c r="C6" s="170"/>
      <c r="D6" s="170"/>
      <c r="E6" s="170"/>
      <c r="F6" s="170"/>
      <c r="G6" s="170"/>
      <c r="H6" s="170"/>
      <c r="I6" s="170"/>
      <c r="J6" s="171"/>
      <c r="K6" s="61"/>
      <c r="L6" s="61"/>
    </row>
    <row r="7" spans="1:12" ht="26.25" x14ac:dyDescent="0.25">
      <c r="A7" s="60" t="s">
        <v>135</v>
      </c>
      <c r="B7" s="60" t="s">
        <v>47</v>
      </c>
      <c r="C7" s="7" t="s">
        <v>115</v>
      </c>
      <c r="D7" s="10">
        <v>600</v>
      </c>
      <c r="E7" s="10">
        <v>600</v>
      </c>
      <c r="F7" s="14">
        <f>E7-D7</f>
        <v>0</v>
      </c>
      <c r="G7" s="14">
        <v>600</v>
      </c>
      <c r="H7" s="14">
        <v>600</v>
      </c>
      <c r="I7" s="14">
        <f>G7-H7</f>
        <v>0</v>
      </c>
      <c r="J7" s="14">
        <f>H7/G7*100</f>
        <v>100</v>
      </c>
      <c r="K7" s="61"/>
      <c r="L7" s="61"/>
    </row>
    <row r="8" spans="1:12" ht="26.25" x14ac:dyDescent="0.25">
      <c r="A8" s="60" t="s">
        <v>135</v>
      </c>
      <c r="B8" s="60" t="s">
        <v>47</v>
      </c>
      <c r="C8" s="7" t="s">
        <v>116</v>
      </c>
      <c r="D8" s="10">
        <v>500</v>
      </c>
      <c r="E8" s="10">
        <v>0</v>
      </c>
      <c r="F8" s="14">
        <f t="shared" ref="F8:F27" si="0">E8-D8</f>
        <v>-500</v>
      </c>
      <c r="G8" s="14">
        <v>0</v>
      </c>
      <c r="H8" s="14">
        <v>0</v>
      </c>
      <c r="I8" s="14">
        <f t="shared" ref="I8:I27" si="1">G8-H8</f>
        <v>0</v>
      </c>
      <c r="J8" s="14">
        <v>0</v>
      </c>
      <c r="K8" s="61"/>
      <c r="L8" s="61"/>
    </row>
    <row r="9" spans="1:12" ht="64.5" x14ac:dyDescent="0.25">
      <c r="A9" s="60" t="s">
        <v>135</v>
      </c>
      <c r="B9" s="60" t="s">
        <v>47</v>
      </c>
      <c r="C9" s="7" t="s">
        <v>117</v>
      </c>
      <c r="D9" s="10">
        <v>0</v>
      </c>
      <c r="E9" s="14">
        <v>183.9</v>
      </c>
      <c r="F9" s="14">
        <f t="shared" si="0"/>
        <v>183.9</v>
      </c>
      <c r="G9" s="14">
        <v>183.9</v>
      </c>
      <c r="H9" s="14">
        <v>183.9</v>
      </c>
      <c r="I9" s="14">
        <f t="shared" si="1"/>
        <v>0</v>
      </c>
      <c r="J9" s="14">
        <f t="shared" ref="J9:J14" si="2">H9/G9*100</f>
        <v>100</v>
      </c>
      <c r="K9" s="61"/>
      <c r="L9" s="61"/>
    </row>
    <row r="10" spans="1:12" ht="39" x14ac:dyDescent="0.25">
      <c r="A10" s="60" t="s">
        <v>135</v>
      </c>
      <c r="B10" s="60" t="s">
        <v>47</v>
      </c>
      <c r="C10" s="7" t="s">
        <v>118</v>
      </c>
      <c r="D10" s="10">
        <v>50</v>
      </c>
      <c r="E10" s="14">
        <v>33.6</v>
      </c>
      <c r="F10" s="14">
        <f t="shared" si="0"/>
        <v>-16.399999999999999</v>
      </c>
      <c r="G10" s="14">
        <v>33.6</v>
      </c>
      <c r="H10" s="14">
        <v>33.6</v>
      </c>
      <c r="I10" s="14">
        <f t="shared" si="1"/>
        <v>0</v>
      </c>
      <c r="J10" s="14">
        <f t="shared" si="2"/>
        <v>100</v>
      </c>
      <c r="K10" s="61"/>
      <c r="L10" s="61"/>
    </row>
    <row r="11" spans="1:12" s="67" customFormat="1" ht="29.25" customHeight="1" x14ac:dyDescent="0.25">
      <c r="A11" s="60" t="s">
        <v>135</v>
      </c>
      <c r="B11" s="60" t="s">
        <v>93</v>
      </c>
      <c r="C11" s="172" t="s">
        <v>119</v>
      </c>
      <c r="D11" s="10">
        <v>0</v>
      </c>
      <c r="E11" s="10">
        <v>2065</v>
      </c>
      <c r="F11" s="10">
        <f t="shared" si="0"/>
        <v>2065</v>
      </c>
      <c r="G11" s="10">
        <v>2125</v>
      </c>
      <c r="H11" s="10">
        <v>433.5</v>
      </c>
      <c r="I11" s="10">
        <f t="shared" si="1"/>
        <v>1691.5</v>
      </c>
      <c r="J11" s="10">
        <f t="shared" si="2"/>
        <v>20.399999999999999</v>
      </c>
      <c r="K11" s="66"/>
      <c r="L11" s="66"/>
    </row>
    <row r="12" spans="1:12" s="67" customFormat="1" ht="36.75" customHeight="1" x14ac:dyDescent="0.25">
      <c r="A12" s="60" t="s">
        <v>135</v>
      </c>
      <c r="B12" s="60" t="s">
        <v>52</v>
      </c>
      <c r="C12" s="173"/>
      <c r="D12" s="10">
        <v>39</v>
      </c>
      <c r="E12" s="10">
        <v>215.1</v>
      </c>
      <c r="F12" s="10">
        <f t="shared" si="0"/>
        <v>176.1</v>
      </c>
      <c r="G12" s="10">
        <v>254.1</v>
      </c>
      <c r="H12" s="10">
        <v>215.1</v>
      </c>
      <c r="I12" s="10">
        <f t="shared" si="1"/>
        <v>39</v>
      </c>
      <c r="J12" s="10">
        <f t="shared" si="2"/>
        <v>84.651711924439198</v>
      </c>
      <c r="K12" s="66"/>
      <c r="L12" s="66"/>
    </row>
    <row r="13" spans="1:12" s="67" customFormat="1" ht="77.25" x14ac:dyDescent="0.25">
      <c r="A13" s="60" t="s">
        <v>135</v>
      </c>
      <c r="B13" s="60" t="s">
        <v>47</v>
      </c>
      <c r="C13" s="65" t="s">
        <v>120</v>
      </c>
      <c r="D13" s="10">
        <v>2000</v>
      </c>
      <c r="E13" s="10">
        <v>0</v>
      </c>
      <c r="F13" s="10">
        <f t="shared" si="0"/>
        <v>-2000</v>
      </c>
      <c r="G13" s="10">
        <v>0</v>
      </c>
      <c r="H13" s="10">
        <v>0</v>
      </c>
      <c r="I13" s="14">
        <f t="shared" si="1"/>
        <v>0</v>
      </c>
      <c r="J13" s="14">
        <v>0</v>
      </c>
      <c r="K13" s="66"/>
      <c r="L13" s="66"/>
    </row>
    <row r="14" spans="1:12" ht="64.5" x14ac:dyDescent="0.25">
      <c r="A14" s="60" t="s">
        <v>135</v>
      </c>
      <c r="B14" s="60" t="s">
        <v>52</v>
      </c>
      <c r="C14" s="65" t="s">
        <v>121</v>
      </c>
      <c r="D14" s="10">
        <v>0</v>
      </c>
      <c r="E14" s="14">
        <v>2409</v>
      </c>
      <c r="F14" s="14">
        <f t="shared" si="0"/>
        <v>2409</v>
      </c>
      <c r="G14" s="14">
        <v>2409</v>
      </c>
      <c r="H14" s="14">
        <v>914</v>
      </c>
      <c r="I14" s="14">
        <f t="shared" si="1"/>
        <v>1495</v>
      </c>
      <c r="J14" s="14">
        <f t="shared" si="2"/>
        <v>37.941054379410545</v>
      </c>
      <c r="K14" s="61"/>
      <c r="L14" s="61"/>
    </row>
    <row r="15" spans="1:12" x14ac:dyDescent="0.25">
      <c r="A15" s="168" t="s">
        <v>122</v>
      </c>
      <c r="B15" s="169"/>
      <c r="C15" s="170"/>
      <c r="D15" s="170"/>
      <c r="E15" s="170"/>
      <c r="F15" s="170"/>
      <c r="G15" s="170"/>
      <c r="H15" s="170"/>
      <c r="I15" s="177"/>
      <c r="J15" s="8"/>
      <c r="K15" s="61"/>
      <c r="L15" s="61"/>
    </row>
    <row r="16" spans="1:12" ht="90" x14ac:dyDescent="0.25">
      <c r="A16" s="60" t="s">
        <v>135</v>
      </c>
      <c r="B16" s="60" t="s">
        <v>93</v>
      </c>
      <c r="C16" s="68" t="s">
        <v>123</v>
      </c>
      <c r="D16" s="14">
        <v>0</v>
      </c>
      <c r="E16" s="14">
        <v>1819.7</v>
      </c>
      <c r="F16" s="14">
        <f t="shared" si="0"/>
        <v>1819.7</v>
      </c>
      <c r="G16" s="14">
        <v>1819.7</v>
      </c>
      <c r="H16" s="14">
        <v>1819.7</v>
      </c>
      <c r="I16" s="14">
        <f t="shared" si="1"/>
        <v>0</v>
      </c>
      <c r="J16" s="14">
        <f>H16/G16*100</f>
        <v>100</v>
      </c>
      <c r="K16" s="61"/>
      <c r="L16" s="61"/>
    </row>
    <row r="17" spans="1:12" ht="30" x14ac:dyDescent="0.25">
      <c r="A17" s="60" t="s">
        <v>135</v>
      </c>
      <c r="B17" s="60" t="s">
        <v>47</v>
      </c>
      <c r="C17" s="68" t="s">
        <v>124</v>
      </c>
      <c r="D17" s="14">
        <v>150</v>
      </c>
      <c r="E17" s="14">
        <v>0</v>
      </c>
      <c r="F17" s="14">
        <f t="shared" si="0"/>
        <v>-150</v>
      </c>
      <c r="G17" s="14">
        <v>0</v>
      </c>
      <c r="H17" s="14">
        <v>0</v>
      </c>
      <c r="I17" s="14">
        <f t="shared" si="1"/>
        <v>0</v>
      </c>
      <c r="J17" s="14">
        <v>0</v>
      </c>
      <c r="K17" s="61"/>
      <c r="L17" s="61"/>
    </row>
    <row r="18" spans="1:12" ht="60" x14ac:dyDescent="0.25">
      <c r="A18" s="60" t="s">
        <v>135</v>
      </c>
      <c r="B18" s="60" t="s">
        <v>47</v>
      </c>
      <c r="C18" s="68" t="s">
        <v>125</v>
      </c>
      <c r="D18" s="14">
        <v>20</v>
      </c>
      <c r="E18" s="14">
        <v>0</v>
      </c>
      <c r="F18" s="14">
        <f t="shared" si="0"/>
        <v>-20</v>
      </c>
      <c r="G18" s="14">
        <v>0</v>
      </c>
      <c r="H18" s="14">
        <v>0</v>
      </c>
      <c r="I18" s="14">
        <f t="shared" si="1"/>
        <v>0</v>
      </c>
      <c r="J18" s="14">
        <v>0</v>
      </c>
      <c r="K18" s="61"/>
      <c r="L18" s="61"/>
    </row>
    <row r="19" spans="1:12" ht="27" customHeight="1" x14ac:dyDescent="0.25">
      <c r="A19" s="60" t="s">
        <v>135</v>
      </c>
      <c r="B19" s="60" t="s">
        <v>93</v>
      </c>
      <c r="C19" s="68" t="s">
        <v>126</v>
      </c>
      <c r="D19" s="10">
        <v>60</v>
      </c>
      <c r="E19" s="14">
        <v>830.3</v>
      </c>
      <c r="F19" s="14">
        <f t="shared" si="0"/>
        <v>770.3</v>
      </c>
      <c r="G19" s="14">
        <v>830.3</v>
      </c>
      <c r="H19" s="14">
        <v>830.3</v>
      </c>
      <c r="I19" s="14">
        <f t="shared" si="1"/>
        <v>0</v>
      </c>
      <c r="J19" s="14">
        <f t="shared" ref="J19:J31" si="3">H19/G19*100</f>
        <v>100</v>
      </c>
      <c r="K19" s="61"/>
      <c r="L19" s="61"/>
    </row>
    <row r="20" spans="1:12" s="67" customFormat="1" ht="46.5" customHeight="1" x14ac:dyDescent="0.25">
      <c r="A20" s="60" t="s">
        <v>135</v>
      </c>
      <c r="B20" s="60" t="s">
        <v>93</v>
      </c>
      <c r="C20" s="174" t="s">
        <v>127</v>
      </c>
      <c r="D20" s="10">
        <v>0</v>
      </c>
      <c r="E20" s="10">
        <v>872.9</v>
      </c>
      <c r="F20" s="10">
        <f t="shared" si="0"/>
        <v>872.9</v>
      </c>
      <c r="G20" s="10">
        <v>872.9</v>
      </c>
      <c r="H20" s="10">
        <v>872.9</v>
      </c>
      <c r="I20" s="10">
        <f t="shared" si="1"/>
        <v>0</v>
      </c>
      <c r="J20" s="10">
        <f t="shared" si="3"/>
        <v>100</v>
      </c>
      <c r="K20" s="66"/>
      <c r="L20" s="66"/>
    </row>
    <row r="21" spans="1:12" s="67" customFormat="1" ht="43.5" customHeight="1" x14ac:dyDescent="0.25">
      <c r="A21" s="60" t="s">
        <v>135</v>
      </c>
      <c r="B21" s="60" t="s">
        <v>52</v>
      </c>
      <c r="C21" s="175"/>
      <c r="D21" s="10">
        <v>0</v>
      </c>
      <c r="E21" s="10">
        <v>401.3</v>
      </c>
      <c r="F21" s="10">
        <f t="shared" si="0"/>
        <v>401.3</v>
      </c>
      <c r="G21" s="10">
        <v>401.3</v>
      </c>
      <c r="H21" s="10">
        <v>401.3</v>
      </c>
      <c r="I21" s="10">
        <f t="shared" si="1"/>
        <v>0</v>
      </c>
      <c r="J21" s="10">
        <f t="shared" si="3"/>
        <v>100</v>
      </c>
      <c r="K21" s="66"/>
      <c r="L21" s="66"/>
    </row>
    <row r="22" spans="1:12" s="67" customFormat="1" ht="45.75" customHeight="1" x14ac:dyDescent="0.25">
      <c r="A22" s="60" t="s">
        <v>135</v>
      </c>
      <c r="B22" s="60" t="s">
        <v>47</v>
      </c>
      <c r="C22" s="176"/>
      <c r="D22" s="10">
        <v>180</v>
      </c>
      <c r="E22" s="10">
        <v>242.8</v>
      </c>
      <c r="F22" s="10">
        <f t="shared" si="0"/>
        <v>62.800000000000011</v>
      </c>
      <c r="G22" s="10">
        <v>242.8</v>
      </c>
      <c r="H22" s="10">
        <v>242.8</v>
      </c>
      <c r="I22" s="10">
        <f t="shared" si="1"/>
        <v>0</v>
      </c>
      <c r="J22" s="10">
        <f t="shared" si="3"/>
        <v>100</v>
      </c>
      <c r="K22" s="66"/>
      <c r="L22" s="66"/>
    </row>
    <row r="23" spans="1:12" ht="24" customHeight="1" x14ac:dyDescent="0.25">
      <c r="A23" s="168" t="s">
        <v>128</v>
      </c>
      <c r="B23" s="169"/>
      <c r="C23" s="170"/>
      <c r="D23" s="170"/>
      <c r="E23" s="170"/>
      <c r="F23" s="170"/>
      <c r="G23" s="170"/>
      <c r="H23" s="170"/>
      <c r="I23" s="177"/>
      <c r="J23" s="8"/>
      <c r="K23" s="61"/>
      <c r="L23" s="61"/>
    </row>
    <row r="24" spans="1:12" ht="60" x14ac:dyDescent="0.25">
      <c r="A24" s="60" t="s">
        <v>135</v>
      </c>
      <c r="B24" s="60" t="s">
        <v>93</v>
      </c>
      <c r="C24" s="68" t="s">
        <v>129</v>
      </c>
      <c r="D24" s="10">
        <v>0</v>
      </c>
      <c r="E24" s="14">
        <v>8250.9</v>
      </c>
      <c r="F24" s="14">
        <f>E24-D24</f>
        <v>8250.9</v>
      </c>
      <c r="G24" s="14">
        <v>8250.9</v>
      </c>
      <c r="H24" s="14">
        <v>7811.7</v>
      </c>
      <c r="I24" s="14">
        <f t="shared" si="1"/>
        <v>439.19999999999982</v>
      </c>
      <c r="J24" s="14">
        <f t="shared" si="3"/>
        <v>94.67694433334546</v>
      </c>
      <c r="K24" s="61"/>
      <c r="L24" s="61"/>
    </row>
    <row r="25" spans="1:12" ht="108.75" customHeight="1" x14ac:dyDescent="0.25">
      <c r="A25" s="60" t="s">
        <v>135</v>
      </c>
      <c r="B25" s="71" t="s">
        <v>134</v>
      </c>
      <c r="C25" s="68" t="s">
        <v>130</v>
      </c>
      <c r="D25" s="10">
        <v>0</v>
      </c>
      <c r="E25" s="14">
        <v>455.1</v>
      </c>
      <c r="F25" s="14">
        <f>E25-D25</f>
        <v>455.1</v>
      </c>
      <c r="G25" s="14">
        <v>455.1</v>
      </c>
      <c r="H25" s="14">
        <v>310.10000000000002</v>
      </c>
      <c r="I25" s="14">
        <f t="shared" si="1"/>
        <v>145</v>
      </c>
      <c r="J25" s="14">
        <f t="shared" si="3"/>
        <v>68.138870577894977</v>
      </c>
      <c r="K25" s="61"/>
      <c r="L25" s="61"/>
    </row>
    <row r="26" spans="1:12" s="67" customFormat="1" ht="62.25" customHeight="1" x14ac:dyDescent="0.25">
      <c r="A26" s="60" t="s">
        <v>135</v>
      </c>
      <c r="B26" s="60" t="s">
        <v>137</v>
      </c>
      <c r="C26" s="74" t="s">
        <v>131</v>
      </c>
      <c r="D26" s="10">
        <v>0</v>
      </c>
      <c r="E26" s="10">
        <v>6763.5</v>
      </c>
      <c r="F26" s="10">
        <f>E26-D26</f>
        <v>6763.5</v>
      </c>
      <c r="G26" s="10">
        <v>0</v>
      </c>
      <c r="H26" s="10">
        <v>0</v>
      </c>
      <c r="I26" s="10">
        <f t="shared" si="1"/>
        <v>0</v>
      </c>
      <c r="J26" s="10">
        <v>0</v>
      </c>
      <c r="K26" s="66"/>
      <c r="L26" s="66"/>
    </row>
    <row r="27" spans="1:12" ht="15.75" x14ac:dyDescent="0.25">
      <c r="A27" s="8"/>
      <c r="B27" s="8"/>
      <c r="C27" s="69" t="s">
        <v>35</v>
      </c>
      <c r="D27" s="70">
        <f>D7+D8+D9+D10+D11+D12+D13+D14+D16+D17+D18+D19+D20+D21+D22+D24+D25+D26</f>
        <v>3599</v>
      </c>
      <c r="E27" s="70">
        <f>E7+E8+E9+E10+E11+E12+E13+E14+E16+E17+E18+E19+E20+E21+E22+E24+E25+E26</f>
        <v>25143.1</v>
      </c>
      <c r="F27" s="35">
        <f t="shared" si="0"/>
        <v>21544.1</v>
      </c>
      <c r="G27" s="70">
        <f>G7+G8+G9+G10+G11+G12+G13+G14+G16+G17+G18+G19+G20+G21+G22+G24+G25+G26</f>
        <v>18478.599999999999</v>
      </c>
      <c r="H27" s="72">
        <f>H7+H8+H9+H10+H11+H12+H13+H14+H16+H17+H18+H19+H20+H21+H22+H24+H25+H26</f>
        <v>14668.9</v>
      </c>
      <c r="I27" s="35">
        <f t="shared" si="1"/>
        <v>3809.6999999999989</v>
      </c>
      <c r="J27" s="35">
        <f t="shared" si="3"/>
        <v>79.383178379314458</v>
      </c>
      <c r="K27" s="61"/>
      <c r="L27" s="61"/>
    </row>
    <row r="28" spans="1:12" ht="15.75" x14ac:dyDescent="0.25">
      <c r="A28" s="143" t="s">
        <v>94</v>
      </c>
      <c r="B28" s="144"/>
      <c r="C28" s="18" t="s">
        <v>43</v>
      </c>
      <c r="D28" s="28">
        <f>D11+D16+D19+D20+D24</f>
        <v>60</v>
      </c>
      <c r="E28" s="28">
        <f>E11+E16+E19+E20+E24</f>
        <v>13838.8</v>
      </c>
      <c r="F28" s="21">
        <f>E28-D28</f>
        <v>13778.8</v>
      </c>
      <c r="G28" s="28">
        <f>G11+G16+G19+G20+G24</f>
        <v>13898.8</v>
      </c>
      <c r="H28" s="28">
        <f>H11+H16+H19+H20+H24</f>
        <v>11768.1</v>
      </c>
      <c r="I28" s="14">
        <f>G28-H28</f>
        <v>2130.6999999999989</v>
      </c>
      <c r="J28" s="14">
        <f t="shared" si="3"/>
        <v>84.669899559674221</v>
      </c>
    </row>
    <row r="29" spans="1:12" ht="15.75" x14ac:dyDescent="0.25">
      <c r="A29" s="16"/>
      <c r="B29" s="16"/>
      <c r="C29" s="8" t="s">
        <v>44</v>
      </c>
      <c r="D29" s="14">
        <f>D12+D14+D21</f>
        <v>39</v>
      </c>
      <c r="E29" s="14">
        <f>E12+E14+E21</f>
        <v>3025.4</v>
      </c>
      <c r="F29" s="21">
        <f>E29-D29</f>
        <v>2986.4</v>
      </c>
      <c r="G29" s="14">
        <f>G12+G14+G21</f>
        <v>3064.4</v>
      </c>
      <c r="H29" s="14">
        <f>H12+H14+H21</f>
        <v>1530.3999999999999</v>
      </c>
      <c r="I29" s="14">
        <f>G29-H29</f>
        <v>1534.0000000000002</v>
      </c>
      <c r="J29" s="14">
        <f t="shared" si="3"/>
        <v>49.941260931993206</v>
      </c>
    </row>
    <row r="30" spans="1:12" ht="15.75" x14ac:dyDescent="0.25">
      <c r="A30" s="16"/>
      <c r="B30" s="16"/>
      <c r="C30" s="8" t="s">
        <v>58</v>
      </c>
      <c r="D30" s="14">
        <f>D7+D8+D9+D10+D13+D17+D18+D22</f>
        <v>3500</v>
      </c>
      <c r="E30" s="14">
        <f>E7+E8+E9+E10+E13+E17+E18+E22</f>
        <v>1060.3</v>
      </c>
      <c r="F30" s="21">
        <f>E30-D30</f>
        <v>-2439.6999999999998</v>
      </c>
      <c r="G30" s="14">
        <f>G7+G8+G9+G10+G13+G17+G18+G22</f>
        <v>1060.3</v>
      </c>
      <c r="H30" s="14">
        <f>H7+H8+H9+H10+H13+H17+H18+H22</f>
        <v>1060.3</v>
      </c>
      <c r="I30" s="14">
        <f>G30-H30</f>
        <v>0</v>
      </c>
      <c r="J30" s="14">
        <f t="shared" si="3"/>
        <v>100</v>
      </c>
    </row>
    <row r="31" spans="1:12" ht="15.75" x14ac:dyDescent="0.25">
      <c r="A31" s="56"/>
      <c r="B31" s="56"/>
      <c r="C31" s="18" t="s">
        <v>262</v>
      </c>
      <c r="D31" s="14">
        <f>D25</f>
        <v>0</v>
      </c>
      <c r="E31" s="14">
        <f>E25</f>
        <v>455.1</v>
      </c>
      <c r="F31" s="21">
        <f>E31-D31</f>
        <v>455.1</v>
      </c>
      <c r="G31" s="14">
        <f>G25</f>
        <v>455.1</v>
      </c>
      <c r="H31" s="14">
        <f>H25</f>
        <v>310.10000000000002</v>
      </c>
      <c r="I31" s="14">
        <f>G31-H31</f>
        <v>145</v>
      </c>
      <c r="J31" s="14">
        <f t="shared" si="3"/>
        <v>68.138870577894977</v>
      </c>
    </row>
    <row r="32" spans="1:12" ht="15.75" x14ac:dyDescent="0.25">
      <c r="A32" s="73"/>
      <c r="B32" s="73"/>
      <c r="C32" s="18" t="s">
        <v>136</v>
      </c>
      <c r="D32" s="14">
        <f>D26</f>
        <v>0</v>
      </c>
      <c r="E32" s="14">
        <f>E26</f>
        <v>6763.5</v>
      </c>
      <c r="F32" s="21">
        <f>E32-D32</f>
        <v>6763.5</v>
      </c>
      <c r="G32" s="14">
        <f>G26</f>
        <v>0</v>
      </c>
      <c r="H32" s="14">
        <f>H26</f>
        <v>0</v>
      </c>
      <c r="I32" s="14">
        <f>G32-H32</f>
        <v>0</v>
      </c>
      <c r="J32" s="14">
        <v>0</v>
      </c>
    </row>
  </sheetData>
  <mergeCells count="18">
    <mergeCell ref="C20:C22"/>
    <mergeCell ref="A28:B28"/>
    <mergeCell ref="A15:I15"/>
    <mergeCell ref="A23:I2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G1:J1"/>
    <mergeCell ref="A2:J2"/>
    <mergeCell ref="J3:J4"/>
    <mergeCell ref="A6:J6"/>
    <mergeCell ref="C11:C1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workbookViewId="0">
      <selection activeCell="B2" sqref="B2:J2"/>
    </sheetView>
  </sheetViews>
  <sheetFormatPr defaultRowHeight="15" x14ac:dyDescent="0.25"/>
  <cols>
    <col min="1" max="1" width="15.5703125" customWidth="1"/>
    <col min="2" max="2" width="18" style="61" customWidth="1"/>
    <col min="3" max="3" width="40.5703125" style="90" customWidth="1"/>
    <col min="4" max="4" width="21.42578125" customWidth="1"/>
    <col min="5" max="5" width="21.7109375" style="67" customWidth="1"/>
    <col min="6" max="6" width="13.85546875" customWidth="1"/>
    <col min="7" max="7" width="15.85546875" style="67" customWidth="1"/>
    <col min="8" max="9" width="16" style="67" customWidth="1"/>
    <col min="10" max="10" width="12.42578125" customWidth="1"/>
    <col min="11" max="11" width="14" customWidth="1"/>
  </cols>
  <sheetData>
    <row r="1" spans="1:13" x14ac:dyDescent="0.25">
      <c r="G1" s="188" t="s">
        <v>275</v>
      </c>
      <c r="H1" s="188"/>
      <c r="I1" s="188"/>
      <c r="J1" s="188"/>
    </row>
    <row r="2" spans="1:13" ht="19.5" customHeight="1" x14ac:dyDescent="0.3">
      <c r="B2" s="211" t="s">
        <v>255</v>
      </c>
      <c r="C2" s="212"/>
      <c r="D2" s="212"/>
      <c r="E2" s="212"/>
      <c r="F2" s="212"/>
      <c r="G2" s="212"/>
      <c r="H2" s="212"/>
      <c r="I2" s="212"/>
      <c r="J2" s="212"/>
      <c r="K2" s="75"/>
      <c r="L2" s="75"/>
      <c r="M2" s="58"/>
    </row>
    <row r="3" spans="1:13" ht="107.25" customHeight="1" x14ac:dyDescent="0.25">
      <c r="A3" s="202" t="s">
        <v>37</v>
      </c>
      <c r="B3" s="202" t="s">
        <v>39</v>
      </c>
      <c r="C3" s="203" t="s">
        <v>0</v>
      </c>
      <c r="D3" s="204" t="s">
        <v>216</v>
      </c>
      <c r="E3" s="204" t="s">
        <v>217</v>
      </c>
      <c r="F3" s="205" t="s">
        <v>62</v>
      </c>
      <c r="G3" s="206" t="s">
        <v>50</v>
      </c>
      <c r="H3" s="142" t="s">
        <v>70</v>
      </c>
      <c r="I3" s="205" t="s">
        <v>67</v>
      </c>
      <c r="J3" s="142" t="s">
        <v>89</v>
      </c>
      <c r="K3" s="91"/>
      <c r="L3" s="61"/>
      <c r="M3" s="61"/>
    </row>
    <row r="4" spans="1:13" ht="25.5" customHeight="1" x14ac:dyDescent="0.25">
      <c r="A4" s="202"/>
      <c r="B4" s="207"/>
      <c r="C4" s="208"/>
      <c r="D4" s="207"/>
      <c r="E4" s="207"/>
      <c r="F4" s="209"/>
      <c r="G4" s="210"/>
      <c r="H4" s="142"/>
      <c r="I4" s="209"/>
      <c r="J4" s="142"/>
      <c r="K4" s="91"/>
      <c r="L4" s="61"/>
      <c r="M4" s="61"/>
    </row>
    <row r="5" spans="1:13" ht="18.75" customHeight="1" x14ac:dyDescent="0.25">
      <c r="A5" s="119">
        <v>1</v>
      </c>
      <c r="B5" s="59">
        <v>2</v>
      </c>
      <c r="C5" s="60">
        <v>3</v>
      </c>
      <c r="D5" s="64" t="s">
        <v>113</v>
      </c>
      <c r="E5" s="64" t="s">
        <v>133</v>
      </c>
      <c r="F5" s="62">
        <v>6</v>
      </c>
      <c r="G5" s="92">
        <v>7</v>
      </c>
      <c r="H5" s="92">
        <v>8</v>
      </c>
      <c r="I5" s="92">
        <v>9</v>
      </c>
      <c r="J5" s="62">
        <v>10</v>
      </c>
      <c r="K5" s="91"/>
      <c r="L5" s="61"/>
      <c r="M5" s="61"/>
    </row>
    <row r="6" spans="1:13" s="61" customFormat="1" ht="39" customHeight="1" x14ac:dyDescent="0.25">
      <c r="A6" s="182" t="s">
        <v>45</v>
      </c>
      <c r="B6" s="120" t="s">
        <v>52</v>
      </c>
      <c r="C6" s="184" t="s">
        <v>218</v>
      </c>
      <c r="D6" s="116">
        <v>0</v>
      </c>
      <c r="E6" s="115">
        <v>18151.3</v>
      </c>
      <c r="F6" s="116">
        <f>E6-D6</f>
        <v>18151.3</v>
      </c>
      <c r="G6" s="115">
        <v>18151.3</v>
      </c>
      <c r="H6" s="115">
        <v>18094.2</v>
      </c>
      <c r="I6" s="115">
        <f>G6-H6</f>
        <v>57.099999999998545</v>
      </c>
      <c r="J6" s="116">
        <f>H6/G6*100</f>
        <v>99.685421980794771</v>
      </c>
    </row>
    <row r="7" spans="1:13" s="61" customFormat="1" ht="45" customHeight="1" x14ac:dyDescent="0.25">
      <c r="A7" s="183"/>
      <c r="B7" s="120" t="s">
        <v>47</v>
      </c>
      <c r="C7" s="185"/>
      <c r="D7" s="115">
        <v>0</v>
      </c>
      <c r="E7" s="115">
        <v>1475.9</v>
      </c>
      <c r="F7" s="116">
        <f t="shared" ref="F7:F8" si="0">E7-D7</f>
        <v>1475.9</v>
      </c>
      <c r="G7" s="115">
        <v>1475.9</v>
      </c>
      <c r="H7" s="115">
        <v>1475.9</v>
      </c>
      <c r="I7" s="115">
        <f t="shared" ref="I7:I8" si="1">G7-H7</f>
        <v>0</v>
      </c>
      <c r="J7" s="116">
        <f t="shared" ref="J7:J42" si="2">H7/G7*100</f>
        <v>100</v>
      </c>
    </row>
    <row r="8" spans="1:13" s="61" customFormat="1" ht="39" customHeight="1" x14ac:dyDescent="0.25">
      <c r="A8" s="179"/>
      <c r="B8" s="120" t="s">
        <v>137</v>
      </c>
      <c r="C8" s="181"/>
      <c r="D8" s="115">
        <v>0</v>
      </c>
      <c r="E8" s="115">
        <v>63311.199999999997</v>
      </c>
      <c r="F8" s="116">
        <f t="shared" si="0"/>
        <v>63311.199999999997</v>
      </c>
      <c r="G8" s="116">
        <v>63311.199999999997</v>
      </c>
      <c r="H8" s="115">
        <v>47108.3</v>
      </c>
      <c r="I8" s="115">
        <f t="shared" si="1"/>
        <v>16202.899999999994</v>
      </c>
      <c r="J8" s="116">
        <f t="shared" si="2"/>
        <v>74.40752978935798</v>
      </c>
    </row>
    <row r="9" spans="1:13" s="61" customFormat="1" ht="68.25" customHeight="1" x14ac:dyDescent="0.25">
      <c r="A9" s="119" t="s">
        <v>45</v>
      </c>
      <c r="B9" s="120" t="s">
        <v>137</v>
      </c>
      <c r="C9" s="121" t="s">
        <v>219</v>
      </c>
      <c r="D9" s="116">
        <v>0</v>
      </c>
      <c r="E9" s="115">
        <v>22837.3</v>
      </c>
      <c r="F9" s="116">
        <f t="shared" ref="F9:F43" si="3">E9-D9</f>
        <v>22837.3</v>
      </c>
      <c r="G9" s="115">
        <v>22837.3</v>
      </c>
      <c r="H9" s="115">
        <v>22837.3</v>
      </c>
      <c r="I9" s="115">
        <f t="shared" ref="I9:I42" si="4">G9-H9</f>
        <v>0</v>
      </c>
      <c r="J9" s="116">
        <f t="shared" si="2"/>
        <v>100</v>
      </c>
    </row>
    <row r="10" spans="1:13" s="61" customFormat="1" ht="36.75" customHeight="1" x14ac:dyDescent="0.25">
      <c r="A10" s="119" t="s">
        <v>45</v>
      </c>
      <c r="B10" s="120" t="s">
        <v>47</v>
      </c>
      <c r="C10" s="121" t="s">
        <v>220</v>
      </c>
      <c r="D10" s="116">
        <v>5219.6000000000004</v>
      </c>
      <c r="E10" s="115">
        <v>0</v>
      </c>
      <c r="F10" s="116">
        <f t="shared" si="3"/>
        <v>-5219.6000000000004</v>
      </c>
      <c r="G10" s="115">
        <v>0</v>
      </c>
      <c r="H10" s="115">
        <v>0</v>
      </c>
      <c r="I10" s="115">
        <f t="shared" si="4"/>
        <v>0</v>
      </c>
      <c r="J10" s="116">
        <v>0</v>
      </c>
    </row>
    <row r="11" spans="1:13" s="61" customFormat="1" ht="47.25" customHeight="1" x14ac:dyDescent="0.25">
      <c r="A11" s="119" t="s">
        <v>45</v>
      </c>
      <c r="B11" s="120" t="s">
        <v>47</v>
      </c>
      <c r="C11" s="121" t="s">
        <v>221</v>
      </c>
      <c r="D11" s="116">
        <v>3197.6</v>
      </c>
      <c r="E11" s="115">
        <v>666.7</v>
      </c>
      <c r="F11" s="116">
        <f t="shared" si="3"/>
        <v>-2530.8999999999996</v>
      </c>
      <c r="G11" s="115">
        <v>666.7</v>
      </c>
      <c r="H11" s="115">
        <v>115.9</v>
      </c>
      <c r="I11" s="115">
        <f t="shared" si="4"/>
        <v>550.80000000000007</v>
      </c>
      <c r="J11" s="116">
        <f t="shared" si="2"/>
        <v>17.384130793460326</v>
      </c>
    </row>
    <row r="12" spans="1:13" s="61" customFormat="1" ht="57" customHeight="1" x14ac:dyDescent="0.25">
      <c r="A12" s="119" t="s">
        <v>45</v>
      </c>
      <c r="B12" s="120" t="s">
        <v>47</v>
      </c>
      <c r="C12" s="121" t="s">
        <v>222</v>
      </c>
      <c r="D12" s="116">
        <v>0</v>
      </c>
      <c r="E12" s="115">
        <v>421.2</v>
      </c>
      <c r="F12" s="116">
        <f t="shared" si="3"/>
        <v>421.2</v>
      </c>
      <c r="G12" s="115">
        <v>421.2</v>
      </c>
      <c r="H12" s="115">
        <v>421.2</v>
      </c>
      <c r="I12" s="115">
        <f t="shared" si="4"/>
        <v>0</v>
      </c>
      <c r="J12" s="116">
        <f t="shared" si="2"/>
        <v>100</v>
      </c>
    </row>
    <row r="13" spans="1:13" s="61" customFormat="1" ht="60" customHeight="1" x14ac:dyDescent="0.25">
      <c r="A13" s="182" t="s">
        <v>45</v>
      </c>
      <c r="B13" s="118" t="s">
        <v>256</v>
      </c>
      <c r="C13" s="184" t="s">
        <v>223</v>
      </c>
      <c r="D13" s="117">
        <v>0</v>
      </c>
      <c r="E13" s="114">
        <v>11765.5</v>
      </c>
      <c r="F13" s="116">
        <f t="shared" si="3"/>
        <v>11765.5</v>
      </c>
      <c r="G13" s="114">
        <v>11765.5</v>
      </c>
      <c r="H13" s="114">
        <v>1237</v>
      </c>
      <c r="I13" s="115">
        <f t="shared" si="4"/>
        <v>10528.5</v>
      </c>
      <c r="J13" s="116">
        <f t="shared" si="2"/>
        <v>10.513790319153458</v>
      </c>
    </row>
    <row r="14" spans="1:13" s="61" customFormat="1" ht="36" customHeight="1" x14ac:dyDescent="0.25">
      <c r="A14" s="186"/>
      <c r="B14" s="118" t="s">
        <v>47</v>
      </c>
      <c r="C14" s="187"/>
      <c r="D14" s="117">
        <v>10500</v>
      </c>
      <c r="E14" s="114">
        <v>0</v>
      </c>
      <c r="F14" s="116">
        <f t="shared" si="3"/>
        <v>-10500</v>
      </c>
      <c r="G14" s="114">
        <v>0</v>
      </c>
      <c r="H14" s="114">
        <v>0</v>
      </c>
      <c r="I14" s="115">
        <f t="shared" si="4"/>
        <v>0</v>
      </c>
      <c r="J14" s="116">
        <v>0</v>
      </c>
    </row>
    <row r="15" spans="1:13" s="61" customFormat="1" ht="44.25" customHeight="1" x14ac:dyDescent="0.25">
      <c r="A15" s="179"/>
      <c r="B15" s="118" t="s">
        <v>137</v>
      </c>
      <c r="C15" s="181"/>
      <c r="D15" s="114">
        <v>0</v>
      </c>
      <c r="E15" s="114">
        <v>6217.8</v>
      </c>
      <c r="F15" s="115">
        <f t="shared" si="3"/>
        <v>6217.8</v>
      </c>
      <c r="G15" s="114">
        <v>6217.8</v>
      </c>
      <c r="H15" s="114">
        <v>0</v>
      </c>
      <c r="I15" s="115">
        <f t="shared" si="4"/>
        <v>6217.8</v>
      </c>
      <c r="J15" s="115">
        <v>0</v>
      </c>
    </row>
    <row r="16" spans="1:13" s="61" customFormat="1" ht="59.25" customHeight="1" x14ac:dyDescent="0.25">
      <c r="A16" s="119" t="s">
        <v>45</v>
      </c>
      <c r="B16" s="120" t="s">
        <v>47</v>
      </c>
      <c r="C16" s="121" t="s">
        <v>224</v>
      </c>
      <c r="D16" s="116">
        <v>0</v>
      </c>
      <c r="E16" s="115">
        <v>438.9</v>
      </c>
      <c r="F16" s="116">
        <f t="shared" si="3"/>
        <v>438.9</v>
      </c>
      <c r="G16" s="115">
        <v>438.9</v>
      </c>
      <c r="H16" s="115">
        <v>438.9</v>
      </c>
      <c r="I16" s="115">
        <f t="shared" si="4"/>
        <v>0</v>
      </c>
      <c r="J16" s="116">
        <f t="shared" si="2"/>
        <v>100</v>
      </c>
    </row>
    <row r="17" spans="1:10" s="61" customFormat="1" ht="77.25" customHeight="1" x14ac:dyDescent="0.25">
      <c r="A17" s="119" t="s">
        <v>45</v>
      </c>
      <c r="B17" s="120" t="s">
        <v>47</v>
      </c>
      <c r="C17" s="121" t="s">
        <v>225</v>
      </c>
      <c r="D17" s="116">
        <v>0</v>
      </c>
      <c r="E17" s="115">
        <v>553</v>
      </c>
      <c r="F17" s="116">
        <f t="shared" si="3"/>
        <v>553</v>
      </c>
      <c r="G17" s="115">
        <v>553</v>
      </c>
      <c r="H17" s="115">
        <v>553</v>
      </c>
      <c r="I17" s="115">
        <f t="shared" si="4"/>
        <v>0</v>
      </c>
      <c r="J17" s="116">
        <f t="shared" si="2"/>
        <v>100</v>
      </c>
    </row>
    <row r="18" spans="1:10" s="61" customFormat="1" ht="77.25" customHeight="1" x14ac:dyDescent="0.25">
      <c r="A18" s="119" t="s">
        <v>45</v>
      </c>
      <c r="B18" s="120" t="s">
        <v>47</v>
      </c>
      <c r="C18" s="121" t="s">
        <v>226</v>
      </c>
      <c r="D18" s="116">
        <v>0</v>
      </c>
      <c r="E18" s="115">
        <v>634.4</v>
      </c>
      <c r="F18" s="116">
        <f t="shared" si="3"/>
        <v>634.4</v>
      </c>
      <c r="G18" s="115">
        <v>634.4</v>
      </c>
      <c r="H18" s="115">
        <v>634.4</v>
      </c>
      <c r="I18" s="115">
        <f t="shared" si="4"/>
        <v>0</v>
      </c>
      <c r="J18" s="116">
        <f t="shared" si="2"/>
        <v>100</v>
      </c>
    </row>
    <row r="19" spans="1:10" s="61" customFormat="1" ht="44.25" customHeight="1" x14ac:dyDescent="0.25">
      <c r="A19" s="119" t="s">
        <v>45</v>
      </c>
      <c r="B19" s="120" t="s">
        <v>47</v>
      </c>
      <c r="C19" s="121" t="s">
        <v>227</v>
      </c>
      <c r="D19" s="116">
        <v>0</v>
      </c>
      <c r="E19" s="115">
        <v>52.1</v>
      </c>
      <c r="F19" s="116">
        <f t="shared" si="3"/>
        <v>52.1</v>
      </c>
      <c r="G19" s="115">
        <v>52.1</v>
      </c>
      <c r="H19" s="115">
        <v>52.1</v>
      </c>
      <c r="I19" s="115">
        <f t="shared" si="4"/>
        <v>0</v>
      </c>
      <c r="J19" s="116">
        <f t="shared" si="2"/>
        <v>100</v>
      </c>
    </row>
    <row r="20" spans="1:10" s="61" customFormat="1" ht="63.75" customHeight="1" x14ac:dyDescent="0.25">
      <c r="A20" s="119" t="s">
        <v>45</v>
      </c>
      <c r="B20" s="120" t="s">
        <v>47</v>
      </c>
      <c r="C20" s="121" t="s">
        <v>228</v>
      </c>
      <c r="D20" s="116">
        <v>17649.099999999999</v>
      </c>
      <c r="E20" s="115">
        <v>19856.900000000001</v>
      </c>
      <c r="F20" s="116">
        <f t="shared" si="3"/>
        <v>2207.8000000000029</v>
      </c>
      <c r="G20" s="115">
        <v>19856.900000000001</v>
      </c>
      <c r="H20" s="115">
        <v>18683.3</v>
      </c>
      <c r="I20" s="115">
        <f t="shared" si="4"/>
        <v>1173.6000000000022</v>
      </c>
      <c r="J20" s="116">
        <f t="shared" si="2"/>
        <v>94.089711888562661</v>
      </c>
    </row>
    <row r="21" spans="1:10" s="61" customFormat="1" ht="30" customHeight="1" x14ac:dyDescent="0.25">
      <c r="A21" s="119" t="s">
        <v>45</v>
      </c>
      <c r="B21" s="120" t="s">
        <v>52</v>
      </c>
      <c r="C21" s="184" t="s">
        <v>229</v>
      </c>
      <c r="D21" s="116">
        <v>176944</v>
      </c>
      <c r="E21" s="115">
        <v>96541</v>
      </c>
      <c r="F21" s="116">
        <f t="shared" si="3"/>
        <v>-80403</v>
      </c>
      <c r="G21" s="115">
        <v>96541</v>
      </c>
      <c r="H21" s="115">
        <v>89018.1</v>
      </c>
      <c r="I21" s="115">
        <f t="shared" si="4"/>
        <v>7522.8999999999942</v>
      </c>
      <c r="J21" s="116">
        <f t="shared" si="2"/>
        <v>92.207559482499661</v>
      </c>
    </row>
    <row r="22" spans="1:10" s="61" customFormat="1" ht="26.25" customHeight="1" x14ac:dyDescent="0.25">
      <c r="A22" s="119" t="s">
        <v>45</v>
      </c>
      <c r="B22" s="120" t="s">
        <v>47</v>
      </c>
      <c r="C22" s="181"/>
      <c r="D22" s="115">
        <v>6294</v>
      </c>
      <c r="E22" s="115">
        <v>6294</v>
      </c>
      <c r="F22" s="115">
        <f t="shared" si="3"/>
        <v>0</v>
      </c>
      <c r="G22" s="115">
        <v>6294</v>
      </c>
      <c r="H22" s="115">
        <v>6294</v>
      </c>
      <c r="I22" s="115">
        <f t="shared" si="4"/>
        <v>0</v>
      </c>
      <c r="J22" s="116">
        <f t="shared" si="2"/>
        <v>100</v>
      </c>
    </row>
    <row r="23" spans="1:10" s="61" customFormat="1" ht="49.5" customHeight="1" x14ac:dyDescent="0.25">
      <c r="A23" s="119" t="s">
        <v>45</v>
      </c>
      <c r="B23" s="120" t="s">
        <v>47</v>
      </c>
      <c r="C23" s="121" t="s">
        <v>230</v>
      </c>
      <c r="D23" s="116">
        <v>200</v>
      </c>
      <c r="E23" s="115">
        <v>210.1</v>
      </c>
      <c r="F23" s="116">
        <f t="shared" si="3"/>
        <v>10.099999999999994</v>
      </c>
      <c r="G23" s="115">
        <v>210.1</v>
      </c>
      <c r="H23" s="115">
        <v>203.3</v>
      </c>
      <c r="I23" s="115">
        <f t="shared" si="4"/>
        <v>6.7999999999999829</v>
      </c>
      <c r="J23" s="116">
        <f t="shared" si="2"/>
        <v>96.763445978105665</v>
      </c>
    </row>
    <row r="24" spans="1:10" s="61" customFormat="1" ht="53.25" customHeight="1" x14ac:dyDescent="0.25">
      <c r="A24" s="119" t="s">
        <v>45</v>
      </c>
      <c r="B24" s="120" t="s">
        <v>47</v>
      </c>
      <c r="C24" s="121" t="s">
        <v>231</v>
      </c>
      <c r="D24" s="116">
        <v>3408.4</v>
      </c>
      <c r="E24" s="115">
        <v>0</v>
      </c>
      <c r="F24" s="116">
        <f t="shared" si="3"/>
        <v>-3408.4</v>
      </c>
      <c r="G24" s="115">
        <v>0</v>
      </c>
      <c r="H24" s="115">
        <v>0</v>
      </c>
      <c r="I24" s="115">
        <f t="shared" si="4"/>
        <v>0</v>
      </c>
      <c r="J24" s="116">
        <v>0</v>
      </c>
    </row>
    <row r="25" spans="1:10" s="61" customFormat="1" ht="66" customHeight="1" x14ac:dyDescent="0.25">
      <c r="A25" s="119" t="s">
        <v>45</v>
      </c>
      <c r="B25" s="120" t="s">
        <v>47</v>
      </c>
      <c r="C25" s="121" t="s">
        <v>232</v>
      </c>
      <c r="D25" s="116">
        <v>0</v>
      </c>
      <c r="E25" s="115">
        <v>1000</v>
      </c>
      <c r="F25" s="116">
        <f t="shared" si="3"/>
        <v>1000</v>
      </c>
      <c r="G25" s="115">
        <v>1000</v>
      </c>
      <c r="H25" s="115">
        <v>1000</v>
      </c>
      <c r="I25" s="115">
        <f t="shared" si="4"/>
        <v>0</v>
      </c>
      <c r="J25" s="116">
        <f t="shared" si="2"/>
        <v>100</v>
      </c>
    </row>
    <row r="26" spans="1:10" s="61" customFormat="1" ht="36.75" customHeight="1" x14ac:dyDescent="0.25">
      <c r="A26" s="119" t="s">
        <v>45</v>
      </c>
      <c r="B26" s="120" t="s">
        <v>47</v>
      </c>
      <c r="C26" s="121" t="s">
        <v>233</v>
      </c>
      <c r="D26" s="116">
        <v>300</v>
      </c>
      <c r="E26" s="115">
        <v>300</v>
      </c>
      <c r="F26" s="116">
        <f t="shared" si="3"/>
        <v>0</v>
      </c>
      <c r="G26" s="115">
        <v>300</v>
      </c>
      <c r="H26" s="115">
        <v>0</v>
      </c>
      <c r="I26" s="115">
        <f t="shared" si="4"/>
        <v>300</v>
      </c>
      <c r="J26" s="116">
        <f t="shared" si="2"/>
        <v>0</v>
      </c>
    </row>
    <row r="27" spans="1:10" s="61" customFormat="1" ht="33.75" customHeight="1" x14ac:dyDescent="0.25">
      <c r="A27" s="119" t="s">
        <v>45</v>
      </c>
      <c r="B27" s="120" t="s">
        <v>47</v>
      </c>
      <c r="C27" s="121" t="s">
        <v>234</v>
      </c>
      <c r="D27" s="116">
        <v>5581.3</v>
      </c>
      <c r="E27" s="115">
        <v>5581.3</v>
      </c>
      <c r="F27" s="116">
        <f t="shared" si="3"/>
        <v>0</v>
      </c>
      <c r="G27" s="115">
        <v>5581.3</v>
      </c>
      <c r="H27" s="115">
        <v>5581.3</v>
      </c>
      <c r="I27" s="115">
        <f t="shared" si="4"/>
        <v>0</v>
      </c>
      <c r="J27" s="116">
        <f t="shared" si="2"/>
        <v>100</v>
      </c>
    </row>
    <row r="28" spans="1:10" s="61" customFormat="1" ht="45" customHeight="1" x14ac:dyDescent="0.25">
      <c r="A28" s="119" t="s">
        <v>45</v>
      </c>
      <c r="B28" s="120" t="s">
        <v>47</v>
      </c>
      <c r="C28" s="121" t="s">
        <v>235</v>
      </c>
      <c r="D28" s="116">
        <v>0</v>
      </c>
      <c r="E28" s="115">
        <v>74.099999999999994</v>
      </c>
      <c r="F28" s="116">
        <f t="shared" si="3"/>
        <v>74.099999999999994</v>
      </c>
      <c r="G28" s="115">
        <v>74.099999999999994</v>
      </c>
      <c r="H28" s="115">
        <v>74.099999999999994</v>
      </c>
      <c r="I28" s="115">
        <f t="shared" si="4"/>
        <v>0</v>
      </c>
      <c r="J28" s="116">
        <f t="shared" si="2"/>
        <v>100</v>
      </c>
    </row>
    <row r="29" spans="1:10" s="66" customFormat="1" ht="31.5" customHeight="1" x14ac:dyDescent="0.25">
      <c r="A29" s="178" t="s">
        <v>45</v>
      </c>
      <c r="B29" s="124" t="s">
        <v>93</v>
      </c>
      <c r="C29" s="180" t="s">
        <v>236</v>
      </c>
      <c r="D29" s="115">
        <v>0</v>
      </c>
      <c r="E29" s="115">
        <v>361</v>
      </c>
      <c r="F29" s="115">
        <f t="shared" si="3"/>
        <v>361</v>
      </c>
      <c r="G29" s="115">
        <v>361</v>
      </c>
      <c r="H29" s="115">
        <v>361</v>
      </c>
      <c r="I29" s="115">
        <f t="shared" si="4"/>
        <v>0</v>
      </c>
      <c r="J29" s="115">
        <f t="shared" si="2"/>
        <v>100</v>
      </c>
    </row>
    <row r="30" spans="1:10" s="66" customFormat="1" ht="27" customHeight="1" x14ac:dyDescent="0.25">
      <c r="A30" s="179"/>
      <c r="B30" s="124" t="s">
        <v>47</v>
      </c>
      <c r="C30" s="181"/>
      <c r="D30" s="115">
        <v>0</v>
      </c>
      <c r="E30" s="115">
        <v>1129.0999999999999</v>
      </c>
      <c r="F30" s="115">
        <f t="shared" si="3"/>
        <v>1129.0999999999999</v>
      </c>
      <c r="G30" s="115">
        <v>1129.0999999999999</v>
      </c>
      <c r="H30" s="115">
        <v>1129.0999999999999</v>
      </c>
      <c r="I30" s="115">
        <f t="shared" si="4"/>
        <v>0</v>
      </c>
      <c r="J30" s="115">
        <f t="shared" si="2"/>
        <v>100</v>
      </c>
    </row>
    <row r="31" spans="1:10" s="61" customFormat="1" ht="45" customHeight="1" x14ac:dyDescent="0.25">
      <c r="A31" s="119" t="s">
        <v>45</v>
      </c>
      <c r="B31" s="120" t="s">
        <v>47</v>
      </c>
      <c r="C31" s="122" t="s">
        <v>237</v>
      </c>
      <c r="D31" s="116">
        <v>0</v>
      </c>
      <c r="E31" s="115">
        <v>100</v>
      </c>
      <c r="F31" s="116">
        <f t="shared" si="3"/>
        <v>100</v>
      </c>
      <c r="G31" s="115">
        <v>100</v>
      </c>
      <c r="H31" s="115">
        <v>100</v>
      </c>
      <c r="I31" s="115">
        <f t="shared" si="4"/>
        <v>0</v>
      </c>
      <c r="J31" s="116">
        <f t="shared" si="2"/>
        <v>100</v>
      </c>
    </row>
    <row r="32" spans="1:10" s="61" customFormat="1" ht="53.25" customHeight="1" x14ac:dyDescent="0.25">
      <c r="A32" s="119" t="s">
        <v>45</v>
      </c>
      <c r="B32" s="120" t="s">
        <v>47</v>
      </c>
      <c r="C32" s="121" t="s">
        <v>238</v>
      </c>
      <c r="D32" s="116">
        <v>0</v>
      </c>
      <c r="E32" s="115">
        <v>45</v>
      </c>
      <c r="F32" s="116">
        <f t="shared" si="3"/>
        <v>45</v>
      </c>
      <c r="G32" s="115">
        <v>45</v>
      </c>
      <c r="H32" s="115">
        <v>45</v>
      </c>
      <c r="I32" s="115">
        <f t="shared" si="4"/>
        <v>0</v>
      </c>
      <c r="J32" s="116">
        <f t="shared" si="2"/>
        <v>100</v>
      </c>
    </row>
    <row r="33" spans="1:10" s="61" customFormat="1" ht="27" customHeight="1" x14ac:dyDescent="0.25">
      <c r="A33" s="182" t="s">
        <v>45</v>
      </c>
      <c r="B33" s="120" t="s">
        <v>137</v>
      </c>
      <c r="C33" s="184" t="s">
        <v>239</v>
      </c>
      <c r="D33" s="116">
        <v>0</v>
      </c>
      <c r="E33" s="115">
        <v>2000</v>
      </c>
      <c r="F33" s="116">
        <f t="shared" si="3"/>
        <v>2000</v>
      </c>
      <c r="G33" s="115">
        <v>2000</v>
      </c>
      <c r="H33" s="115">
        <v>2000</v>
      </c>
      <c r="I33" s="115">
        <f t="shared" si="4"/>
        <v>0</v>
      </c>
      <c r="J33" s="116">
        <f t="shared" si="2"/>
        <v>100</v>
      </c>
    </row>
    <row r="34" spans="1:10" s="61" customFormat="1" ht="27.75" customHeight="1" x14ac:dyDescent="0.25">
      <c r="A34" s="179"/>
      <c r="B34" s="120" t="s">
        <v>134</v>
      </c>
      <c r="C34" s="181"/>
      <c r="D34" s="115">
        <v>0</v>
      </c>
      <c r="E34" s="115">
        <v>600</v>
      </c>
      <c r="F34" s="116">
        <f t="shared" si="3"/>
        <v>600</v>
      </c>
      <c r="G34" s="115">
        <v>0</v>
      </c>
      <c r="H34" s="115">
        <v>0</v>
      </c>
      <c r="I34" s="115">
        <f t="shared" si="4"/>
        <v>0</v>
      </c>
      <c r="J34" s="116">
        <v>0</v>
      </c>
    </row>
    <row r="35" spans="1:10" s="61" customFormat="1" ht="61.5" customHeight="1" x14ac:dyDescent="0.25">
      <c r="A35" s="71" t="s">
        <v>45</v>
      </c>
      <c r="B35" s="120" t="s">
        <v>137</v>
      </c>
      <c r="C35" s="94" t="s">
        <v>240</v>
      </c>
      <c r="D35" s="95">
        <v>0</v>
      </c>
      <c r="E35" s="96">
        <v>6763.5</v>
      </c>
      <c r="F35" s="116">
        <f t="shared" si="3"/>
        <v>6763.5</v>
      </c>
      <c r="G35" s="96">
        <v>6763.5</v>
      </c>
      <c r="H35" s="96">
        <v>6763.5</v>
      </c>
      <c r="I35" s="115">
        <f t="shared" si="4"/>
        <v>0</v>
      </c>
      <c r="J35" s="116">
        <f t="shared" si="2"/>
        <v>100</v>
      </c>
    </row>
    <row r="36" spans="1:10" s="61" customFormat="1" ht="64.5" customHeight="1" x14ac:dyDescent="0.25">
      <c r="A36" s="71" t="s">
        <v>45</v>
      </c>
      <c r="B36" s="93" t="s">
        <v>47</v>
      </c>
      <c r="C36" s="94" t="s">
        <v>265</v>
      </c>
      <c r="D36" s="95">
        <v>5770.5</v>
      </c>
      <c r="E36" s="96">
        <v>5929</v>
      </c>
      <c r="F36" s="116">
        <f t="shared" si="3"/>
        <v>158.5</v>
      </c>
      <c r="G36" s="138">
        <v>5929</v>
      </c>
      <c r="H36" s="96">
        <v>5917.9</v>
      </c>
      <c r="I36" s="115">
        <f t="shared" si="4"/>
        <v>11.100000000000364</v>
      </c>
      <c r="J36" s="116">
        <f t="shared" si="2"/>
        <v>99.812784617979418</v>
      </c>
    </row>
    <row r="37" spans="1:10" s="61" customFormat="1" ht="61.5" customHeight="1" x14ac:dyDescent="0.25">
      <c r="A37" s="119" t="s">
        <v>45</v>
      </c>
      <c r="B37" s="120" t="s">
        <v>47</v>
      </c>
      <c r="C37" s="121" t="s">
        <v>266</v>
      </c>
      <c r="D37" s="116">
        <v>765.1</v>
      </c>
      <c r="E37" s="115">
        <v>437.5</v>
      </c>
      <c r="F37" s="116">
        <f t="shared" si="3"/>
        <v>-327.60000000000002</v>
      </c>
      <c r="G37" s="115">
        <v>437.5</v>
      </c>
      <c r="H37" s="115">
        <v>426.5</v>
      </c>
      <c r="I37" s="115">
        <f t="shared" si="4"/>
        <v>11</v>
      </c>
      <c r="J37" s="116">
        <f t="shared" si="2"/>
        <v>97.48571428571428</v>
      </c>
    </row>
    <row r="38" spans="1:10" s="61" customFormat="1" ht="63" customHeight="1" x14ac:dyDescent="0.25">
      <c r="A38" s="119" t="s">
        <v>45</v>
      </c>
      <c r="B38" s="120" t="s">
        <v>47</v>
      </c>
      <c r="C38" s="121" t="s">
        <v>263</v>
      </c>
      <c r="D38" s="116">
        <v>724</v>
      </c>
      <c r="E38" s="115">
        <v>482.7</v>
      </c>
      <c r="F38" s="116">
        <f t="shared" si="3"/>
        <v>-241.3</v>
      </c>
      <c r="G38" s="115">
        <v>482.7</v>
      </c>
      <c r="H38" s="115">
        <v>482.7</v>
      </c>
      <c r="I38" s="115">
        <f t="shared" si="4"/>
        <v>0</v>
      </c>
      <c r="J38" s="116">
        <f t="shared" si="2"/>
        <v>100</v>
      </c>
    </row>
    <row r="39" spans="1:10" s="61" customFormat="1" ht="63" customHeight="1" x14ac:dyDescent="0.25">
      <c r="A39" s="119" t="s">
        <v>45</v>
      </c>
      <c r="B39" s="120" t="s">
        <v>47</v>
      </c>
      <c r="C39" s="121" t="s">
        <v>264</v>
      </c>
      <c r="D39" s="116">
        <v>769.7</v>
      </c>
      <c r="E39" s="115">
        <v>769.7</v>
      </c>
      <c r="F39" s="116">
        <f t="shared" si="3"/>
        <v>0</v>
      </c>
      <c r="G39" s="115">
        <v>769.7</v>
      </c>
      <c r="H39" s="115">
        <v>758.7</v>
      </c>
      <c r="I39" s="115">
        <f t="shared" si="4"/>
        <v>11</v>
      </c>
      <c r="J39" s="116">
        <f t="shared" si="2"/>
        <v>98.57087176822138</v>
      </c>
    </row>
    <row r="40" spans="1:10" s="61" customFormat="1" ht="60.75" customHeight="1" x14ac:dyDescent="0.25">
      <c r="A40" s="119" t="s">
        <v>135</v>
      </c>
      <c r="B40" s="120" t="s">
        <v>47</v>
      </c>
      <c r="C40" s="68" t="s">
        <v>257</v>
      </c>
      <c r="D40" s="10">
        <v>1500</v>
      </c>
      <c r="E40" s="14">
        <v>2538.9</v>
      </c>
      <c r="F40" s="116">
        <f t="shared" si="3"/>
        <v>1038.9000000000001</v>
      </c>
      <c r="G40" s="14">
        <v>2538.9</v>
      </c>
      <c r="H40" s="14">
        <v>2538.9</v>
      </c>
      <c r="I40" s="115">
        <f t="shared" si="4"/>
        <v>0</v>
      </c>
      <c r="J40" s="116">
        <f t="shared" si="2"/>
        <v>100</v>
      </c>
    </row>
    <row r="41" spans="1:10" s="61" customFormat="1" ht="72.75" customHeight="1" x14ac:dyDescent="0.25">
      <c r="A41" s="119" t="s">
        <v>135</v>
      </c>
      <c r="B41" s="120" t="s">
        <v>47</v>
      </c>
      <c r="C41" s="68" t="s">
        <v>258</v>
      </c>
      <c r="D41" s="10">
        <v>512.6</v>
      </c>
      <c r="E41" s="14">
        <v>933.6</v>
      </c>
      <c r="F41" s="116">
        <f t="shared" si="3"/>
        <v>421</v>
      </c>
      <c r="G41" s="14">
        <v>933.6</v>
      </c>
      <c r="H41" s="14">
        <v>933.6</v>
      </c>
      <c r="I41" s="115">
        <f t="shared" si="4"/>
        <v>0</v>
      </c>
      <c r="J41" s="116">
        <f t="shared" si="2"/>
        <v>100</v>
      </c>
    </row>
    <row r="42" spans="1:10" s="61" customFormat="1" ht="78" customHeight="1" x14ac:dyDescent="0.25">
      <c r="A42" s="119" t="s">
        <v>135</v>
      </c>
      <c r="B42" s="120" t="s">
        <v>52</v>
      </c>
      <c r="C42" s="68" t="s">
        <v>259</v>
      </c>
      <c r="D42" s="10">
        <v>0</v>
      </c>
      <c r="E42" s="14">
        <v>6213.5</v>
      </c>
      <c r="F42" s="116">
        <f t="shared" si="3"/>
        <v>6213.5</v>
      </c>
      <c r="G42" s="14">
        <v>6213.5</v>
      </c>
      <c r="H42" s="14">
        <v>6213.5</v>
      </c>
      <c r="I42" s="115">
        <f t="shared" si="4"/>
        <v>0</v>
      </c>
      <c r="J42" s="116">
        <f t="shared" si="2"/>
        <v>100</v>
      </c>
    </row>
    <row r="43" spans="1:10" ht="19.5" customHeight="1" x14ac:dyDescent="0.25">
      <c r="A43" s="119"/>
      <c r="B43" s="119"/>
      <c r="C43" s="125" t="s">
        <v>35</v>
      </c>
      <c r="D43" s="35">
        <f>SUM(D6:D42)</f>
        <v>239335.9</v>
      </c>
      <c r="E43" s="35">
        <f>SUM(E6:E42)</f>
        <v>284686.2</v>
      </c>
      <c r="F43" s="123">
        <f t="shared" si="3"/>
        <v>45350.300000000017</v>
      </c>
      <c r="G43" s="35">
        <f>SUM(G6:G42)</f>
        <v>284086.2</v>
      </c>
      <c r="H43" s="35">
        <f>SUM(H6:H42)</f>
        <v>241492.7</v>
      </c>
      <c r="I43" s="113">
        <f>G43-H43</f>
        <v>42593.5</v>
      </c>
      <c r="J43" s="113">
        <f>H43/E43*100</f>
        <v>84.827680442536376</v>
      </c>
    </row>
    <row r="44" spans="1:10" x14ac:dyDescent="0.25">
      <c r="A44" s="143" t="s">
        <v>65</v>
      </c>
      <c r="B44" s="144"/>
      <c r="C44" s="126" t="s">
        <v>43</v>
      </c>
      <c r="D44" s="14">
        <f>D29</f>
        <v>0</v>
      </c>
      <c r="E44" s="14">
        <f>E29</f>
        <v>361</v>
      </c>
      <c r="F44" s="10">
        <f>E44-D44</f>
        <v>361</v>
      </c>
      <c r="G44" s="14">
        <f>G29</f>
        <v>361</v>
      </c>
      <c r="H44" s="14">
        <f>H29</f>
        <v>361</v>
      </c>
      <c r="I44" s="14">
        <f t="shared" ref="I44:I48" si="5">G44-H44</f>
        <v>0</v>
      </c>
      <c r="J44" s="14">
        <f t="shared" ref="J44:J48" si="6">H44/G44*100</f>
        <v>100</v>
      </c>
    </row>
    <row r="45" spans="1:10" x14ac:dyDescent="0.25">
      <c r="A45" s="16"/>
      <c r="B45" s="16"/>
      <c r="C45" s="126" t="s">
        <v>44</v>
      </c>
      <c r="D45" s="14">
        <f>D6+D13+D21+D42</f>
        <v>176944</v>
      </c>
      <c r="E45" s="14">
        <f>E6+E13+E21+E42</f>
        <v>132671.29999999999</v>
      </c>
      <c r="F45" s="10">
        <f t="shared" ref="F45:F48" si="7">E45-D45</f>
        <v>-44272.700000000012</v>
      </c>
      <c r="G45" s="14">
        <f>G6+G13+G21+G42</f>
        <v>132671.29999999999</v>
      </c>
      <c r="H45" s="14">
        <f>H6+H13+H21+H42</f>
        <v>114562.8</v>
      </c>
      <c r="I45" s="14">
        <f t="shared" si="5"/>
        <v>18108.499999999985</v>
      </c>
      <c r="J45" s="14">
        <f t="shared" si="6"/>
        <v>86.35085357571684</v>
      </c>
    </row>
    <row r="46" spans="1:10" x14ac:dyDescent="0.25">
      <c r="A46" s="8"/>
      <c r="B46" s="8"/>
      <c r="C46" s="8" t="s">
        <v>58</v>
      </c>
      <c r="D46" s="14">
        <f>D7+D10+D11+D12+D14+D16+D17+D18+D19+D20+D22+D23+D24+D25+D26+D27+D28+D30+D31+D32+D36+D40+D41+D37+D38+D39</f>
        <v>62391.9</v>
      </c>
      <c r="E46" s="14">
        <f>E7+E10+E11+E12+E14+E16+E17+E18+E19+E20+E22+E23+E24+E25+E26+E27+E28+E30+E31+E32+E36+E40+E41+E37+E38+E39</f>
        <v>49924.099999999991</v>
      </c>
      <c r="F46" s="10">
        <f t="shared" si="7"/>
        <v>-12467.80000000001</v>
      </c>
      <c r="G46" s="14">
        <f>G7+G10+G11+G12+G14+G16+G17+G18+G19+G20+G22+G23+G24+G25+G26+G27+G28+G30+G31+G32+G36+G40+G41+G37+G38+G39</f>
        <v>49924.099999999991</v>
      </c>
      <c r="H46" s="14">
        <f>H7+H10+H11+H12+H14+H16+H17+H18+H19+H20+H22+H23+H24+H25+H26+H27+H28+H30+H31+H32+H36+H40+H41+H37+H38+H39</f>
        <v>47859.799999999996</v>
      </c>
      <c r="I46" s="14">
        <f t="shared" si="5"/>
        <v>2064.2999999999956</v>
      </c>
      <c r="J46" s="14">
        <f t="shared" si="6"/>
        <v>95.865123257104287</v>
      </c>
    </row>
    <row r="47" spans="1:10" ht="15.75" x14ac:dyDescent="0.25">
      <c r="A47" s="8"/>
      <c r="B47" s="8"/>
      <c r="C47" s="18" t="s">
        <v>262</v>
      </c>
      <c r="D47" s="14">
        <f>D34</f>
        <v>0</v>
      </c>
      <c r="E47" s="14">
        <f>E34</f>
        <v>600</v>
      </c>
      <c r="F47" s="10">
        <f t="shared" si="7"/>
        <v>600</v>
      </c>
      <c r="G47" s="14">
        <f>G34</f>
        <v>0</v>
      </c>
      <c r="H47" s="14">
        <f>H34</f>
        <v>0</v>
      </c>
      <c r="I47" s="14">
        <f t="shared" si="5"/>
        <v>0</v>
      </c>
      <c r="J47" s="14">
        <v>0</v>
      </c>
    </row>
    <row r="48" spans="1:10" x14ac:dyDescent="0.25">
      <c r="A48" s="8"/>
      <c r="B48" s="8"/>
      <c r="C48" s="126" t="s">
        <v>136</v>
      </c>
      <c r="D48" s="14">
        <f>D8+D9+D15+D33+D35</f>
        <v>0</v>
      </c>
      <c r="E48" s="14">
        <f>E8+E9+E15+E33+E35</f>
        <v>101129.8</v>
      </c>
      <c r="F48" s="10">
        <f t="shared" si="7"/>
        <v>101129.8</v>
      </c>
      <c r="G48" s="14">
        <f>G8+G9+G15+G33+G35</f>
        <v>101129.8</v>
      </c>
      <c r="H48" s="14">
        <f>H8+H9+H15+H33+H35</f>
        <v>78709.100000000006</v>
      </c>
      <c r="I48" s="14">
        <f t="shared" si="5"/>
        <v>22420.699999999997</v>
      </c>
      <c r="J48" s="14">
        <f t="shared" si="6"/>
        <v>77.829779155105612</v>
      </c>
    </row>
    <row r="49" spans="1:10" x14ac:dyDescent="0.25">
      <c r="A49" s="73"/>
      <c r="B49" s="8"/>
      <c r="C49" s="126"/>
      <c r="D49" s="73"/>
      <c r="E49" s="127"/>
      <c r="F49" s="73"/>
      <c r="G49" s="127"/>
      <c r="H49" s="127"/>
      <c r="I49" s="127"/>
      <c r="J49" s="73"/>
    </row>
    <row r="50" spans="1:10" x14ac:dyDescent="0.25">
      <c r="A50" s="143" t="s">
        <v>66</v>
      </c>
      <c r="B50" s="145"/>
      <c r="C50" s="126" t="s">
        <v>45</v>
      </c>
      <c r="D50" s="14">
        <f>D6+D7+D8+D9+D10+D11+D12+D13+D14+D15+D16+D17+D18+D19+D20+D21+D22+D23+D24+D25+D26+D27+D28+D29+D30+D31+D32+D33+D34+D35+D36+D37+D38+D39</f>
        <v>237323.3</v>
      </c>
      <c r="E50" s="14">
        <f>E6+E7+E8+E9+E10+E11+E12+E13+E14+E15+E16+E17+E18+E19+E20+E21+E22+E23+E24+E25+E26+E27+E28+E29+E30+E31+E32+E33+E34+E35+E36+E37+E38+E39</f>
        <v>275000.2</v>
      </c>
      <c r="F50" s="10">
        <f t="shared" ref="F50:F51" si="8">E50-D50</f>
        <v>37676.900000000023</v>
      </c>
      <c r="G50" s="14">
        <f>G6+G7+G8+G9+G10+G11+G12+G13+G14+G15+G16+G17+G18+G19+G20+G21+G22+G23+G24+G25+G26+G27+G28+G29+G30+G31+G32+G33+G34+G35+G36+G37+G38+G39</f>
        <v>274400.2</v>
      </c>
      <c r="H50" s="14">
        <f>H6+H7+H8+H9+H10+H11+H12+H13+H14+H15+H16+H17+H18+H19+H20+H21+H22+H23+H24+H25+H26+H27+H28+H29+H30+H31+H32+H33+H34+H35+H36+H37+H38+H39</f>
        <v>231806.7</v>
      </c>
      <c r="I50" s="14">
        <f t="shared" ref="I50:I51" si="9">G50-H50</f>
        <v>42593.5</v>
      </c>
      <c r="J50" s="14">
        <f t="shared" ref="J50" si="10">H50/G50*100</f>
        <v>84.477598777260368</v>
      </c>
    </row>
    <row r="51" spans="1:10" x14ac:dyDescent="0.25">
      <c r="A51" s="30"/>
      <c r="B51" s="30"/>
      <c r="C51" s="8" t="s">
        <v>135</v>
      </c>
      <c r="D51" s="14">
        <f>D40+D41+D42</f>
        <v>2012.6</v>
      </c>
      <c r="E51" s="14">
        <f>E40+E41+E42</f>
        <v>9686</v>
      </c>
      <c r="F51" s="10">
        <f t="shared" si="8"/>
        <v>7673.4</v>
      </c>
      <c r="G51" s="14">
        <f>G40+G41+G42</f>
        <v>9686</v>
      </c>
      <c r="H51" s="14">
        <f>H40+H41+H42</f>
        <v>9686</v>
      </c>
      <c r="I51" s="14">
        <f t="shared" si="9"/>
        <v>0</v>
      </c>
      <c r="J51" s="14">
        <f>H51/G51*100</f>
        <v>100</v>
      </c>
    </row>
  </sheetData>
  <mergeCells count="23">
    <mergeCell ref="A44:B44"/>
    <mergeCell ref="A50:B50"/>
    <mergeCell ref="G1:J1"/>
    <mergeCell ref="B2:J2"/>
    <mergeCell ref="I3:I4"/>
    <mergeCell ref="J3:J4"/>
    <mergeCell ref="A3:A4"/>
    <mergeCell ref="B3:B4"/>
    <mergeCell ref="C3:C4"/>
    <mergeCell ref="D3:D4"/>
    <mergeCell ref="E3:E4"/>
    <mergeCell ref="F3:F4"/>
    <mergeCell ref="G3:G4"/>
    <mergeCell ref="H3:H4"/>
    <mergeCell ref="A33:A34"/>
    <mergeCell ref="C33:C34"/>
    <mergeCell ref="A29:A30"/>
    <mergeCell ref="C29:C30"/>
    <mergeCell ref="A6:A8"/>
    <mergeCell ref="C6:C8"/>
    <mergeCell ref="A13:A15"/>
    <mergeCell ref="C13:C15"/>
    <mergeCell ref="C21:C22"/>
  </mergeCells>
  <pageMargins left="0.70866141732283472" right="0.70866141732283472" top="0.74803149606299213" bottom="0.74803149606299213" header="0.31496062992125984" footer="0.31496062992125984"/>
  <pageSetup paperSize="9" scale="66" fitToHeight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A5" sqref="A5"/>
    </sheetView>
  </sheetViews>
  <sheetFormatPr defaultRowHeight="15" x14ac:dyDescent="0.25"/>
  <cols>
    <col min="1" max="1" width="14" style="79" customWidth="1"/>
    <col min="2" max="2" width="13.85546875" style="79" customWidth="1"/>
    <col min="3" max="3" width="41.5703125" style="80" customWidth="1"/>
    <col min="4" max="4" width="22.42578125" style="79" customWidth="1"/>
    <col min="5" max="5" width="20" style="79" customWidth="1"/>
    <col min="6" max="6" width="14.5703125" style="79" customWidth="1"/>
    <col min="7" max="7" width="14.7109375" style="79" customWidth="1"/>
    <col min="8" max="8" width="14.5703125" style="79" customWidth="1"/>
    <col min="9" max="9" width="13.28515625" style="79" customWidth="1"/>
    <col min="10" max="10" width="14.42578125" style="79" customWidth="1"/>
    <col min="11" max="16384" width="9.140625" style="79"/>
  </cols>
  <sheetData>
    <row r="1" spans="1:11" x14ac:dyDescent="0.25">
      <c r="G1" s="128"/>
      <c r="J1" s="128" t="s">
        <v>276</v>
      </c>
    </row>
    <row r="2" spans="1:11" ht="31.5" customHeight="1" x14ac:dyDescent="0.25">
      <c r="A2" s="190" t="s">
        <v>260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1" ht="87" customHeight="1" x14ac:dyDescent="0.25">
      <c r="A3" s="151" t="s">
        <v>37</v>
      </c>
      <c r="B3" s="151" t="s">
        <v>39</v>
      </c>
      <c r="C3" s="153" t="s">
        <v>0</v>
      </c>
      <c r="D3" s="189" t="s">
        <v>189</v>
      </c>
      <c r="E3" s="189" t="s">
        <v>190</v>
      </c>
      <c r="F3" s="146" t="s">
        <v>62</v>
      </c>
      <c r="G3" s="158" t="s">
        <v>50</v>
      </c>
      <c r="H3" s="142" t="s">
        <v>70</v>
      </c>
      <c r="I3" s="146" t="s">
        <v>67</v>
      </c>
      <c r="J3" s="142" t="s">
        <v>89</v>
      </c>
    </row>
    <row r="4" spans="1:11" ht="18.75" customHeight="1" x14ac:dyDescent="0.25">
      <c r="A4" s="152"/>
      <c r="B4" s="156"/>
      <c r="C4" s="154"/>
      <c r="D4" s="156"/>
      <c r="E4" s="156"/>
      <c r="F4" s="147"/>
      <c r="G4" s="159"/>
      <c r="H4" s="142"/>
      <c r="I4" s="147"/>
      <c r="J4" s="142"/>
    </row>
    <row r="5" spans="1:11" x14ac:dyDescent="0.25">
      <c r="A5" s="111">
        <v>1</v>
      </c>
      <c r="B5" s="129">
        <v>2</v>
      </c>
      <c r="C5" s="112">
        <v>3</v>
      </c>
      <c r="D5" s="81" t="s">
        <v>113</v>
      </c>
      <c r="E5" s="81" t="s">
        <v>133</v>
      </c>
      <c r="F5" s="82">
        <v>6</v>
      </c>
      <c r="G5" s="83">
        <v>7</v>
      </c>
      <c r="H5" s="83">
        <v>8</v>
      </c>
      <c r="I5" s="83">
        <v>9</v>
      </c>
      <c r="J5" s="82">
        <v>10</v>
      </c>
    </row>
    <row r="6" spans="1:11" ht="71.25" customHeight="1" x14ac:dyDescent="0.25">
      <c r="A6" s="84" t="s">
        <v>179</v>
      </c>
      <c r="B6" s="84" t="s">
        <v>47</v>
      </c>
      <c r="C6" s="85" t="s">
        <v>191</v>
      </c>
      <c r="D6" s="86">
        <v>0</v>
      </c>
      <c r="E6" s="87">
        <v>200.3</v>
      </c>
      <c r="F6" s="86">
        <f>E6-D6</f>
        <v>200.3</v>
      </c>
      <c r="G6" s="86">
        <v>200.3</v>
      </c>
      <c r="H6" s="87">
        <v>200.3</v>
      </c>
      <c r="I6" s="86">
        <f>G6-H6</f>
        <v>0</v>
      </c>
      <c r="J6" s="86">
        <f>H6/E6*100</f>
        <v>100</v>
      </c>
      <c r="K6" s="88"/>
    </row>
    <row r="7" spans="1:11" ht="96.75" customHeight="1" x14ac:dyDescent="0.25">
      <c r="A7" s="84" t="s">
        <v>179</v>
      </c>
      <c r="B7" s="84" t="s">
        <v>47</v>
      </c>
      <c r="C7" s="85" t="s">
        <v>192</v>
      </c>
      <c r="D7" s="86">
        <v>9008</v>
      </c>
      <c r="E7" s="87">
        <v>3721.7</v>
      </c>
      <c r="F7" s="86">
        <f t="shared" ref="F7:F31" si="0">E7-D7</f>
        <v>-5286.3</v>
      </c>
      <c r="G7" s="86">
        <v>3721.7</v>
      </c>
      <c r="H7" s="87">
        <v>3721.7</v>
      </c>
      <c r="I7" s="86">
        <f t="shared" ref="I7:I34" si="1">G7-H7</f>
        <v>0</v>
      </c>
      <c r="J7" s="86">
        <f t="shared" ref="J7:J31" si="2">H7/E7*100</f>
        <v>100</v>
      </c>
    </row>
    <row r="8" spans="1:11" ht="99" customHeight="1" x14ac:dyDescent="0.25">
      <c r="A8" s="84" t="s">
        <v>179</v>
      </c>
      <c r="B8" s="84" t="s">
        <v>47</v>
      </c>
      <c r="C8" s="85" t="s">
        <v>193</v>
      </c>
      <c r="D8" s="86">
        <v>300</v>
      </c>
      <c r="E8" s="87">
        <v>68.900000000000006</v>
      </c>
      <c r="F8" s="86">
        <f t="shared" si="0"/>
        <v>-231.1</v>
      </c>
      <c r="G8" s="86">
        <v>68.900000000000006</v>
      </c>
      <c r="H8" s="87">
        <v>68.900000000000006</v>
      </c>
      <c r="I8" s="86">
        <f t="shared" si="1"/>
        <v>0</v>
      </c>
      <c r="J8" s="86">
        <f t="shared" si="2"/>
        <v>100</v>
      </c>
    </row>
    <row r="9" spans="1:11" ht="75" customHeight="1" x14ac:dyDescent="0.25">
      <c r="A9" s="84" t="s">
        <v>179</v>
      </c>
      <c r="B9" s="84" t="s">
        <v>47</v>
      </c>
      <c r="C9" s="85" t="s">
        <v>194</v>
      </c>
      <c r="D9" s="86">
        <v>150</v>
      </c>
      <c r="E9" s="86">
        <v>37.700000000000003</v>
      </c>
      <c r="F9" s="86">
        <f t="shared" si="0"/>
        <v>-112.3</v>
      </c>
      <c r="G9" s="86">
        <v>37.700000000000003</v>
      </c>
      <c r="H9" s="87">
        <v>37.700000000000003</v>
      </c>
      <c r="I9" s="86">
        <f t="shared" si="1"/>
        <v>0</v>
      </c>
      <c r="J9" s="86">
        <f t="shared" si="2"/>
        <v>100</v>
      </c>
    </row>
    <row r="10" spans="1:11" ht="80.25" customHeight="1" x14ac:dyDescent="0.25">
      <c r="A10" s="84" t="s">
        <v>179</v>
      </c>
      <c r="B10" s="84" t="s">
        <v>47</v>
      </c>
      <c r="C10" s="85" t="s">
        <v>195</v>
      </c>
      <c r="D10" s="86">
        <v>34.5</v>
      </c>
      <c r="E10" s="86">
        <v>34.5</v>
      </c>
      <c r="F10" s="86">
        <f t="shared" si="0"/>
        <v>0</v>
      </c>
      <c r="G10" s="86">
        <v>34.5</v>
      </c>
      <c r="H10" s="87">
        <v>34.5</v>
      </c>
      <c r="I10" s="86">
        <f t="shared" si="1"/>
        <v>0</v>
      </c>
      <c r="J10" s="86">
        <f t="shared" si="2"/>
        <v>100</v>
      </c>
    </row>
    <row r="11" spans="1:11" ht="56.25" customHeight="1" x14ac:dyDescent="0.25">
      <c r="A11" s="84" t="s">
        <v>179</v>
      </c>
      <c r="B11" s="84" t="s">
        <v>47</v>
      </c>
      <c r="C11" s="85" t="s">
        <v>196</v>
      </c>
      <c r="D11" s="86">
        <v>100</v>
      </c>
      <c r="E11" s="86">
        <v>83</v>
      </c>
      <c r="F11" s="86">
        <f t="shared" si="0"/>
        <v>-17</v>
      </c>
      <c r="G11" s="86">
        <v>83</v>
      </c>
      <c r="H11" s="87">
        <v>83</v>
      </c>
      <c r="I11" s="86">
        <f t="shared" si="1"/>
        <v>0</v>
      </c>
      <c r="J11" s="86">
        <f t="shared" si="2"/>
        <v>100</v>
      </c>
    </row>
    <row r="12" spans="1:11" ht="63" x14ac:dyDescent="0.25">
      <c r="A12" s="84" t="s">
        <v>179</v>
      </c>
      <c r="B12" s="84" t="s">
        <v>47</v>
      </c>
      <c r="C12" s="85" t="s">
        <v>197</v>
      </c>
      <c r="D12" s="86">
        <v>645</v>
      </c>
      <c r="E12" s="86">
        <v>346.5</v>
      </c>
      <c r="F12" s="86">
        <f t="shared" si="0"/>
        <v>-298.5</v>
      </c>
      <c r="G12" s="86">
        <v>346.5</v>
      </c>
      <c r="H12" s="87">
        <v>346.5</v>
      </c>
      <c r="I12" s="86">
        <f t="shared" si="1"/>
        <v>0</v>
      </c>
      <c r="J12" s="86">
        <f t="shared" si="2"/>
        <v>100</v>
      </c>
    </row>
    <row r="13" spans="1:11" ht="58.5" customHeight="1" x14ac:dyDescent="0.25">
      <c r="A13" s="84" t="s">
        <v>179</v>
      </c>
      <c r="B13" s="84" t="s">
        <v>47</v>
      </c>
      <c r="C13" s="85" t="s">
        <v>198</v>
      </c>
      <c r="D13" s="86">
        <v>250</v>
      </c>
      <c r="E13" s="86">
        <v>100</v>
      </c>
      <c r="F13" s="86">
        <f t="shared" si="0"/>
        <v>-150</v>
      </c>
      <c r="G13" s="86">
        <v>100</v>
      </c>
      <c r="H13" s="87">
        <v>100</v>
      </c>
      <c r="I13" s="86">
        <f t="shared" si="1"/>
        <v>0</v>
      </c>
      <c r="J13" s="86">
        <f t="shared" si="2"/>
        <v>100</v>
      </c>
    </row>
    <row r="14" spans="1:11" ht="65.25" customHeight="1" x14ac:dyDescent="0.25">
      <c r="A14" s="84" t="s">
        <v>179</v>
      </c>
      <c r="B14" s="84" t="s">
        <v>47</v>
      </c>
      <c r="C14" s="85" t="s">
        <v>199</v>
      </c>
      <c r="D14" s="86">
        <v>5</v>
      </c>
      <c r="E14" s="86">
        <v>0</v>
      </c>
      <c r="F14" s="86">
        <f t="shared" si="0"/>
        <v>-5</v>
      </c>
      <c r="G14" s="86">
        <v>0</v>
      </c>
      <c r="H14" s="87">
        <v>0</v>
      </c>
      <c r="I14" s="86">
        <f t="shared" si="1"/>
        <v>0</v>
      </c>
      <c r="J14" s="86">
        <v>0</v>
      </c>
    </row>
    <row r="15" spans="1:11" ht="63" x14ac:dyDescent="0.25">
      <c r="A15" s="84" t="s">
        <v>179</v>
      </c>
      <c r="B15" s="84" t="s">
        <v>47</v>
      </c>
      <c r="C15" s="85" t="s">
        <v>200</v>
      </c>
      <c r="D15" s="86">
        <v>600</v>
      </c>
      <c r="E15" s="86">
        <v>323.39999999999998</v>
      </c>
      <c r="F15" s="86">
        <f t="shared" si="0"/>
        <v>-276.60000000000002</v>
      </c>
      <c r="G15" s="86">
        <v>323.39999999999998</v>
      </c>
      <c r="H15" s="87">
        <v>323.39999999999998</v>
      </c>
      <c r="I15" s="86">
        <f t="shared" si="1"/>
        <v>0</v>
      </c>
      <c r="J15" s="86">
        <f t="shared" si="2"/>
        <v>100</v>
      </c>
    </row>
    <row r="16" spans="1:11" ht="36.75" customHeight="1" x14ac:dyDescent="0.25">
      <c r="A16" s="84" t="s">
        <v>179</v>
      </c>
      <c r="B16" s="84" t="s">
        <v>47</v>
      </c>
      <c r="C16" s="85" t="s">
        <v>201</v>
      </c>
      <c r="D16" s="86">
        <v>100</v>
      </c>
      <c r="E16" s="86">
        <v>0</v>
      </c>
      <c r="F16" s="86">
        <f t="shared" si="0"/>
        <v>-100</v>
      </c>
      <c r="G16" s="86">
        <v>0</v>
      </c>
      <c r="H16" s="87">
        <v>0</v>
      </c>
      <c r="I16" s="86">
        <f t="shared" si="1"/>
        <v>0</v>
      </c>
      <c r="J16" s="86">
        <v>0</v>
      </c>
    </row>
    <row r="17" spans="1:10" ht="64.5" customHeight="1" x14ac:dyDescent="0.25">
      <c r="A17" s="84" t="s">
        <v>179</v>
      </c>
      <c r="B17" s="84" t="s">
        <v>47</v>
      </c>
      <c r="C17" s="85" t="s">
        <v>202</v>
      </c>
      <c r="D17" s="86">
        <v>9274.4</v>
      </c>
      <c r="E17" s="86">
        <v>9094</v>
      </c>
      <c r="F17" s="86">
        <f t="shared" si="0"/>
        <v>-180.39999999999964</v>
      </c>
      <c r="G17" s="86">
        <v>9094</v>
      </c>
      <c r="H17" s="137">
        <v>9093.7999999999993</v>
      </c>
      <c r="I17" s="86">
        <f t="shared" si="1"/>
        <v>0.2000000000007276</v>
      </c>
      <c r="J17" s="86">
        <f t="shared" si="2"/>
        <v>99.997800747745757</v>
      </c>
    </row>
    <row r="18" spans="1:10" ht="57.75" customHeight="1" x14ac:dyDescent="0.25">
      <c r="A18" s="84" t="s">
        <v>179</v>
      </c>
      <c r="B18" s="84" t="s">
        <v>47</v>
      </c>
      <c r="C18" s="85" t="s">
        <v>203</v>
      </c>
      <c r="D18" s="86">
        <v>3033.5</v>
      </c>
      <c r="E18" s="86">
        <v>3033.2</v>
      </c>
      <c r="F18" s="86">
        <f t="shared" si="0"/>
        <v>-0.3000000000001819</v>
      </c>
      <c r="G18" s="86">
        <v>3033.2</v>
      </c>
      <c r="H18" s="87">
        <v>3033.2</v>
      </c>
      <c r="I18" s="86">
        <f t="shared" si="1"/>
        <v>0</v>
      </c>
      <c r="J18" s="86">
        <f t="shared" si="2"/>
        <v>100</v>
      </c>
    </row>
    <row r="19" spans="1:10" ht="57" customHeight="1" x14ac:dyDescent="0.25">
      <c r="A19" s="84" t="s">
        <v>179</v>
      </c>
      <c r="B19" s="84" t="s">
        <v>47</v>
      </c>
      <c r="C19" s="85" t="s">
        <v>204</v>
      </c>
      <c r="D19" s="86">
        <v>9902.7999999999993</v>
      </c>
      <c r="E19" s="86">
        <v>6383.3</v>
      </c>
      <c r="F19" s="86">
        <f t="shared" si="0"/>
        <v>-3519.4999999999991</v>
      </c>
      <c r="G19" s="86">
        <v>6383.3</v>
      </c>
      <c r="H19" s="87">
        <v>6383.3</v>
      </c>
      <c r="I19" s="86">
        <f t="shared" si="1"/>
        <v>0</v>
      </c>
      <c r="J19" s="86">
        <f t="shared" si="2"/>
        <v>100</v>
      </c>
    </row>
    <row r="20" spans="1:10" ht="94.5" customHeight="1" x14ac:dyDescent="0.25">
      <c r="A20" s="84" t="s">
        <v>179</v>
      </c>
      <c r="B20" s="84" t="s">
        <v>47</v>
      </c>
      <c r="C20" s="85" t="s">
        <v>205</v>
      </c>
      <c r="D20" s="86">
        <v>2109.3000000000002</v>
      </c>
      <c r="E20" s="86">
        <v>1651.4</v>
      </c>
      <c r="F20" s="86">
        <f t="shared" si="0"/>
        <v>-457.90000000000009</v>
      </c>
      <c r="G20" s="86">
        <v>1651.4</v>
      </c>
      <c r="H20" s="87">
        <v>1651.1</v>
      </c>
      <c r="I20" s="86">
        <f t="shared" si="1"/>
        <v>0.3000000000001819</v>
      </c>
      <c r="J20" s="86">
        <f t="shared" si="2"/>
        <v>99.98183359573693</v>
      </c>
    </row>
    <row r="21" spans="1:10" ht="55.5" customHeight="1" x14ac:dyDescent="0.25">
      <c r="A21" s="84" t="s">
        <v>179</v>
      </c>
      <c r="B21" s="84" t="s">
        <v>47</v>
      </c>
      <c r="C21" s="85" t="s">
        <v>206</v>
      </c>
      <c r="D21" s="86">
        <v>1663.8</v>
      </c>
      <c r="E21" s="86">
        <v>937.8</v>
      </c>
      <c r="F21" s="86">
        <f t="shared" si="0"/>
        <v>-726</v>
      </c>
      <c r="G21" s="86">
        <v>937.8</v>
      </c>
      <c r="H21" s="87">
        <v>937.8</v>
      </c>
      <c r="I21" s="86">
        <f t="shared" si="1"/>
        <v>0</v>
      </c>
      <c r="J21" s="86">
        <f t="shared" si="2"/>
        <v>100</v>
      </c>
    </row>
    <row r="22" spans="1:10" ht="35.25" customHeight="1" x14ac:dyDescent="0.25">
      <c r="A22" s="84" t="s">
        <v>179</v>
      </c>
      <c r="B22" s="84" t="s">
        <v>47</v>
      </c>
      <c r="C22" s="85" t="s">
        <v>207</v>
      </c>
      <c r="D22" s="86">
        <v>699</v>
      </c>
      <c r="E22" s="86">
        <v>404.1</v>
      </c>
      <c r="F22" s="86">
        <f t="shared" si="0"/>
        <v>-294.89999999999998</v>
      </c>
      <c r="G22" s="86">
        <v>404.1</v>
      </c>
      <c r="H22" s="87">
        <v>404.1</v>
      </c>
      <c r="I22" s="86">
        <f t="shared" si="1"/>
        <v>0</v>
      </c>
      <c r="J22" s="86">
        <f t="shared" si="2"/>
        <v>100</v>
      </c>
    </row>
    <row r="23" spans="1:10" ht="47.25" x14ac:dyDescent="0.25">
      <c r="A23" s="84" t="s">
        <v>179</v>
      </c>
      <c r="B23" s="84" t="s">
        <v>47</v>
      </c>
      <c r="C23" s="85" t="s">
        <v>208</v>
      </c>
      <c r="D23" s="86">
        <v>0</v>
      </c>
      <c r="E23" s="86">
        <v>655.1</v>
      </c>
      <c r="F23" s="86">
        <f t="shared" si="0"/>
        <v>655.1</v>
      </c>
      <c r="G23" s="86">
        <v>655.1</v>
      </c>
      <c r="H23" s="87">
        <v>205.1</v>
      </c>
      <c r="I23" s="86">
        <f t="shared" si="1"/>
        <v>450</v>
      </c>
      <c r="J23" s="86">
        <f t="shared" si="2"/>
        <v>31.308197221798196</v>
      </c>
    </row>
    <row r="24" spans="1:10" ht="31.5" x14ac:dyDescent="0.25">
      <c r="A24" s="84" t="s">
        <v>179</v>
      </c>
      <c r="B24" s="84" t="s">
        <v>47</v>
      </c>
      <c r="C24" s="85" t="s">
        <v>209</v>
      </c>
      <c r="D24" s="86">
        <v>480</v>
      </c>
      <c r="E24" s="86">
        <v>336.1</v>
      </c>
      <c r="F24" s="86">
        <f t="shared" si="0"/>
        <v>-143.89999999999998</v>
      </c>
      <c r="G24" s="86">
        <v>336.1</v>
      </c>
      <c r="H24" s="87">
        <v>336.1</v>
      </c>
      <c r="I24" s="86">
        <f t="shared" si="1"/>
        <v>0</v>
      </c>
      <c r="J24" s="86">
        <f t="shared" si="2"/>
        <v>100</v>
      </c>
    </row>
    <row r="25" spans="1:10" ht="31.5" customHeight="1" x14ac:dyDescent="0.25">
      <c r="A25" s="191" t="s">
        <v>179</v>
      </c>
      <c r="B25" s="84" t="s">
        <v>52</v>
      </c>
      <c r="C25" s="192" t="s">
        <v>210</v>
      </c>
      <c r="D25" s="86">
        <v>0</v>
      </c>
      <c r="E25" s="86">
        <v>20000</v>
      </c>
      <c r="F25" s="86">
        <f t="shared" si="0"/>
        <v>20000</v>
      </c>
      <c r="G25" s="86">
        <v>20000</v>
      </c>
      <c r="H25" s="87">
        <v>20000</v>
      </c>
      <c r="I25" s="86">
        <f t="shared" si="1"/>
        <v>0</v>
      </c>
      <c r="J25" s="86">
        <f t="shared" si="2"/>
        <v>100</v>
      </c>
    </row>
    <row r="26" spans="1:10" ht="32.25" customHeight="1" x14ac:dyDescent="0.25">
      <c r="A26" s="179"/>
      <c r="B26" s="84" t="s">
        <v>47</v>
      </c>
      <c r="C26" s="141"/>
      <c r="D26" s="86">
        <v>0</v>
      </c>
      <c r="E26" s="86">
        <v>6666.7</v>
      </c>
      <c r="F26" s="86">
        <f t="shared" si="0"/>
        <v>6666.7</v>
      </c>
      <c r="G26" s="86">
        <v>6666.7</v>
      </c>
      <c r="H26" s="87">
        <v>6666.7</v>
      </c>
      <c r="I26" s="86">
        <f t="shared" si="1"/>
        <v>0</v>
      </c>
      <c r="J26" s="86">
        <f t="shared" si="2"/>
        <v>100</v>
      </c>
    </row>
    <row r="27" spans="1:10" ht="87" customHeight="1" x14ac:dyDescent="0.25">
      <c r="A27" s="84" t="s">
        <v>179</v>
      </c>
      <c r="B27" s="84" t="s">
        <v>47</v>
      </c>
      <c r="C27" s="85" t="s">
        <v>211</v>
      </c>
      <c r="D27" s="86">
        <v>0</v>
      </c>
      <c r="E27" s="86">
        <v>70</v>
      </c>
      <c r="F27" s="86">
        <f t="shared" si="0"/>
        <v>70</v>
      </c>
      <c r="G27" s="86">
        <v>70</v>
      </c>
      <c r="H27" s="87">
        <v>70</v>
      </c>
      <c r="I27" s="86">
        <f t="shared" si="1"/>
        <v>0</v>
      </c>
      <c r="J27" s="86">
        <f t="shared" si="2"/>
        <v>100</v>
      </c>
    </row>
    <row r="28" spans="1:10" ht="62.25" customHeight="1" x14ac:dyDescent="0.25">
      <c r="A28" s="84" t="s">
        <v>179</v>
      </c>
      <c r="B28" s="84" t="s">
        <v>47</v>
      </c>
      <c r="C28" s="85" t="s">
        <v>212</v>
      </c>
      <c r="D28" s="86">
        <v>0</v>
      </c>
      <c r="E28" s="86">
        <v>559</v>
      </c>
      <c r="F28" s="86">
        <f t="shared" si="0"/>
        <v>559</v>
      </c>
      <c r="G28" s="86">
        <v>559</v>
      </c>
      <c r="H28" s="87">
        <v>559</v>
      </c>
      <c r="I28" s="86">
        <f t="shared" si="1"/>
        <v>0</v>
      </c>
      <c r="J28" s="86">
        <f t="shared" si="2"/>
        <v>100</v>
      </c>
    </row>
    <row r="29" spans="1:10" ht="60" customHeight="1" x14ac:dyDescent="0.25">
      <c r="A29" s="84" t="s">
        <v>179</v>
      </c>
      <c r="B29" s="84" t="s">
        <v>47</v>
      </c>
      <c r="C29" s="85" t="s">
        <v>213</v>
      </c>
      <c r="D29" s="86">
        <v>0</v>
      </c>
      <c r="E29" s="86">
        <v>639.6</v>
      </c>
      <c r="F29" s="86">
        <f t="shared" si="0"/>
        <v>639.6</v>
      </c>
      <c r="G29" s="86">
        <v>639.6</v>
      </c>
      <c r="H29" s="87">
        <v>634.70000000000005</v>
      </c>
      <c r="I29" s="86">
        <f t="shared" si="1"/>
        <v>4.8999999999999773</v>
      </c>
      <c r="J29" s="86">
        <f t="shared" si="2"/>
        <v>99.233896185115697</v>
      </c>
    </row>
    <row r="30" spans="1:10" ht="64.5" customHeight="1" x14ac:dyDescent="0.25">
      <c r="A30" s="84" t="s">
        <v>179</v>
      </c>
      <c r="B30" s="84" t="s">
        <v>47</v>
      </c>
      <c r="C30" s="85" t="s">
        <v>214</v>
      </c>
      <c r="D30" s="86">
        <v>0</v>
      </c>
      <c r="E30" s="86">
        <v>70.599999999999994</v>
      </c>
      <c r="F30" s="86">
        <f t="shared" si="0"/>
        <v>70.599999999999994</v>
      </c>
      <c r="G30" s="86">
        <v>70.599999999999994</v>
      </c>
      <c r="H30" s="87">
        <v>70.599999999999994</v>
      </c>
      <c r="I30" s="86">
        <f t="shared" si="1"/>
        <v>0</v>
      </c>
      <c r="J30" s="86">
        <f t="shared" si="2"/>
        <v>100</v>
      </c>
    </row>
    <row r="31" spans="1:10" ht="87" customHeight="1" x14ac:dyDescent="0.25">
      <c r="A31" s="84" t="s">
        <v>179</v>
      </c>
      <c r="B31" s="84" t="s">
        <v>47</v>
      </c>
      <c r="C31" s="85" t="s">
        <v>215</v>
      </c>
      <c r="D31" s="86">
        <v>0</v>
      </c>
      <c r="E31" s="86">
        <v>81.8</v>
      </c>
      <c r="F31" s="86">
        <f t="shared" si="0"/>
        <v>81.8</v>
      </c>
      <c r="G31" s="86">
        <v>81.8</v>
      </c>
      <c r="H31" s="87">
        <v>76.599999999999994</v>
      </c>
      <c r="I31" s="86">
        <f t="shared" si="1"/>
        <v>5.2000000000000028</v>
      </c>
      <c r="J31" s="86">
        <f t="shared" si="2"/>
        <v>93.643031784841071</v>
      </c>
    </row>
    <row r="32" spans="1:10" ht="15.75" x14ac:dyDescent="0.25">
      <c r="A32" s="84"/>
      <c r="B32" s="84"/>
      <c r="C32" s="130" t="s">
        <v>35</v>
      </c>
      <c r="D32" s="131">
        <f>SUM(D6:D31)</f>
        <v>38355.300000000003</v>
      </c>
      <c r="E32" s="131">
        <f>SUM(E6:E31)</f>
        <v>55498.7</v>
      </c>
      <c r="F32" s="131">
        <f>SUM(F6:F31)</f>
        <v>17143.399999999998</v>
      </c>
      <c r="G32" s="131">
        <f>SUM(G6:G31)</f>
        <v>55498.7</v>
      </c>
      <c r="H32" s="131">
        <f>SUM(H6:H31)</f>
        <v>55038.099999999984</v>
      </c>
      <c r="I32" s="131">
        <f t="shared" si="1"/>
        <v>460.6000000000131</v>
      </c>
      <c r="J32" s="131">
        <f t="shared" ref="J32" si="3">H32/E32*100</f>
        <v>99.170070650303501</v>
      </c>
    </row>
    <row r="33" spans="1:10" ht="15.75" x14ac:dyDescent="0.25">
      <c r="A33" s="143" t="s">
        <v>94</v>
      </c>
      <c r="B33" s="144"/>
      <c r="C33" s="8" t="s">
        <v>44</v>
      </c>
      <c r="D33" s="28">
        <f>D25</f>
        <v>0</v>
      </c>
      <c r="E33" s="28">
        <f>E25</f>
        <v>20000</v>
      </c>
      <c r="F33" s="21">
        <f>E33-D33</f>
        <v>20000</v>
      </c>
      <c r="G33" s="28">
        <f>G25</f>
        <v>20000</v>
      </c>
      <c r="H33" s="28">
        <f>H25</f>
        <v>20000</v>
      </c>
      <c r="I33" s="14">
        <f t="shared" si="1"/>
        <v>0</v>
      </c>
      <c r="J33" s="14">
        <f t="shared" ref="J33:J34" si="4">H33/G33*100</f>
        <v>100</v>
      </c>
    </row>
    <row r="34" spans="1:10" ht="15.75" x14ac:dyDescent="0.25">
      <c r="A34" s="16"/>
      <c r="B34" s="16"/>
      <c r="C34" s="18" t="s">
        <v>58</v>
      </c>
      <c r="D34" s="14">
        <f>D6+D7+D8+D9+D10+D11+D12+D13+D14+D15+D16+D17+D18+D19+D20+D21+D22+D23+D24+D26+D27+D28+D29+D30+D31</f>
        <v>38355.300000000003</v>
      </c>
      <c r="E34" s="14">
        <f>E6+E7+E8+E9+E10+E11+E12+E13+E14+E15+E16+E17+E18+E19+E20+E21+E22+E23+E24+E26+E27+E28+E29+E30+E31</f>
        <v>35498.699999999997</v>
      </c>
      <c r="F34" s="21">
        <f t="shared" ref="F34" si="5">E34-D34</f>
        <v>-2856.6000000000058</v>
      </c>
      <c r="G34" s="14">
        <f>G6+G7+G8+G9+G10+G11+G12+G13+G14+G15+G16+G17+G18+G19+G20+G21+G22+G23+G24+G26+G27+G28+G29+G30+G31</f>
        <v>35498.699999999997</v>
      </c>
      <c r="H34" s="14">
        <f>H6+H7+H8+H9+H10+H11+H12+H13+H14+H15+H16+H17+H18+H19+H20+H21+H22+H23+H24+H26+H27+H28+H29+H30+H31</f>
        <v>35038.099999999984</v>
      </c>
      <c r="I34" s="14">
        <f t="shared" si="1"/>
        <v>460.6000000000131</v>
      </c>
      <c r="J34" s="14">
        <f t="shared" si="4"/>
        <v>98.702487696732518</v>
      </c>
    </row>
    <row r="35" spans="1:10" x14ac:dyDescent="0.25">
      <c r="C35" s="89"/>
    </row>
    <row r="36" spans="1:10" x14ac:dyDescent="0.25">
      <c r="C36" s="89"/>
    </row>
    <row r="37" spans="1:10" x14ac:dyDescent="0.25">
      <c r="C37" s="89"/>
    </row>
    <row r="38" spans="1:10" x14ac:dyDescent="0.25">
      <c r="C38" s="89"/>
    </row>
  </sheetData>
  <mergeCells count="14">
    <mergeCell ref="A25:A26"/>
    <mergeCell ref="C25:C26"/>
    <mergeCell ref="A33:B33"/>
    <mergeCell ref="A3:A4"/>
    <mergeCell ref="B3:B4"/>
    <mergeCell ref="C3:C4"/>
    <mergeCell ref="D3:D4"/>
    <mergeCell ref="E3:E4"/>
    <mergeCell ref="A2:J2"/>
    <mergeCell ref="F3:F4"/>
    <mergeCell ref="G3:G4"/>
    <mergeCell ref="H3:H4"/>
    <mergeCell ref="I3:I4"/>
    <mergeCell ref="J3:J4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A2" sqref="A2:J2"/>
    </sheetView>
  </sheetViews>
  <sheetFormatPr defaultRowHeight="15" x14ac:dyDescent="0.25"/>
  <cols>
    <col min="1" max="1" width="17.85546875" customWidth="1"/>
    <col min="2" max="2" width="17.28515625" customWidth="1"/>
    <col min="3" max="3" width="40.5703125" customWidth="1"/>
    <col min="4" max="4" width="21.42578125" customWidth="1"/>
    <col min="5" max="5" width="21.7109375" customWidth="1"/>
    <col min="6" max="6" width="15.42578125" customWidth="1"/>
    <col min="7" max="7" width="15.85546875" customWidth="1"/>
    <col min="8" max="8" width="16" customWidth="1"/>
    <col min="9" max="10" width="14" customWidth="1"/>
  </cols>
  <sheetData>
    <row r="1" spans="1:12" x14ac:dyDescent="0.25">
      <c r="G1" s="163" t="s">
        <v>277</v>
      </c>
      <c r="H1" s="163"/>
      <c r="I1" s="163"/>
      <c r="J1" s="164"/>
    </row>
    <row r="2" spans="1:12" ht="39" customHeight="1" x14ac:dyDescent="0.3">
      <c r="A2" s="196" t="s">
        <v>181</v>
      </c>
      <c r="B2" s="150"/>
      <c r="C2" s="150"/>
      <c r="D2" s="150"/>
      <c r="E2" s="150"/>
      <c r="F2" s="150"/>
      <c r="G2" s="150"/>
      <c r="H2" s="150"/>
      <c r="I2" s="150"/>
      <c r="J2" s="150"/>
      <c r="K2" s="58"/>
      <c r="L2" s="58"/>
    </row>
    <row r="3" spans="1:12" ht="88.5" customHeight="1" x14ac:dyDescent="0.25">
      <c r="A3" s="151" t="s">
        <v>37</v>
      </c>
      <c r="B3" s="151" t="s">
        <v>39</v>
      </c>
      <c r="C3" s="153" t="s">
        <v>0</v>
      </c>
      <c r="D3" s="155" t="s">
        <v>111</v>
      </c>
      <c r="E3" s="155" t="s">
        <v>138</v>
      </c>
      <c r="F3" s="146" t="s">
        <v>62</v>
      </c>
      <c r="G3" s="158" t="s">
        <v>50</v>
      </c>
      <c r="H3" s="142" t="s">
        <v>70</v>
      </c>
      <c r="I3" s="146" t="s">
        <v>67</v>
      </c>
      <c r="J3" s="142" t="s">
        <v>89</v>
      </c>
      <c r="K3" s="61"/>
      <c r="L3" s="61"/>
    </row>
    <row r="4" spans="1:12" ht="24.75" customHeight="1" x14ac:dyDescent="0.25">
      <c r="A4" s="152"/>
      <c r="B4" s="156"/>
      <c r="C4" s="154"/>
      <c r="D4" s="156"/>
      <c r="E4" s="156"/>
      <c r="F4" s="147"/>
      <c r="G4" s="159"/>
      <c r="H4" s="142"/>
      <c r="I4" s="147"/>
      <c r="J4" s="142"/>
      <c r="K4" s="61"/>
      <c r="L4" s="61"/>
    </row>
    <row r="5" spans="1:12" ht="18.75" customHeight="1" x14ac:dyDescent="0.25">
      <c r="A5" s="26">
        <v>1</v>
      </c>
      <c r="B5" s="62">
        <v>2</v>
      </c>
      <c r="C5" s="63">
        <v>3</v>
      </c>
      <c r="D5" s="64" t="s">
        <v>113</v>
      </c>
      <c r="E5" s="64" t="s">
        <v>133</v>
      </c>
      <c r="F5" s="62">
        <v>6</v>
      </c>
      <c r="G5" s="62">
        <v>7</v>
      </c>
      <c r="H5" s="62">
        <v>8</v>
      </c>
      <c r="I5" s="62">
        <v>9</v>
      </c>
      <c r="J5" s="59">
        <v>10</v>
      </c>
      <c r="K5" s="61"/>
      <c r="L5" s="61"/>
    </row>
    <row r="6" spans="1:12" ht="18.75" customHeight="1" x14ac:dyDescent="0.25">
      <c r="A6" s="193" t="s">
        <v>139</v>
      </c>
      <c r="B6" s="194"/>
      <c r="C6" s="194"/>
      <c r="D6" s="194"/>
      <c r="E6" s="194"/>
      <c r="F6" s="194"/>
      <c r="G6" s="194"/>
      <c r="H6" s="194"/>
      <c r="I6" s="194"/>
      <c r="J6" s="195"/>
      <c r="K6" s="61"/>
      <c r="L6" s="61"/>
    </row>
    <row r="7" spans="1:12" ht="30" customHeight="1" x14ac:dyDescent="0.25">
      <c r="A7" s="59" t="s">
        <v>38</v>
      </c>
      <c r="B7" s="71" t="s">
        <v>47</v>
      </c>
      <c r="C7" s="78" t="s">
        <v>182</v>
      </c>
      <c r="D7" s="14">
        <v>17</v>
      </c>
      <c r="E7" s="14">
        <v>17</v>
      </c>
      <c r="F7" s="14">
        <f>E7-D7</f>
        <v>0</v>
      </c>
      <c r="G7" s="14">
        <v>17</v>
      </c>
      <c r="H7" s="14">
        <v>17</v>
      </c>
      <c r="I7" s="14">
        <f>G7-H7</f>
        <v>0</v>
      </c>
      <c r="J7" s="14">
        <f>H7/G7*100</f>
        <v>100</v>
      </c>
      <c r="K7" s="61"/>
      <c r="L7" s="61"/>
    </row>
    <row r="8" spans="1:12" ht="29.25" customHeight="1" x14ac:dyDescent="0.25">
      <c r="A8" s="59" t="s">
        <v>38</v>
      </c>
      <c r="B8" s="71" t="s">
        <v>47</v>
      </c>
      <c r="C8" s="78" t="s">
        <v>268</v>
      </c>
      <c r="D8" s="14">
        <v>20</v>
      </c>
      <c r="E8" s="14">
        <v>20</v>
      </c>
      <c r="F8" s="14">
        <f t="shared" ref="F8:F16" si="0">E8-D8</f>
        <v>0</v>
      </c>
      <c r="G8" s="14">
        <v>20</v>
      </c>
      <c r="H8" s="14">
        <v>20</v>
      </c>
      <c r="I8" s="14">
        <f t="shared" ref="I8:I40" si="1">G8-H8</f>
        <v>0</v>
      </c>
      <c r="J8" s="14">
        <f t="shared" ref="J8:J14" si="2">H8/G8*100</f>
        <v>100</v>
      </c>
      <c r="K8" s="61"/>
      <c r="L8" s="61"/>
    </row>
    <row r="9" spans="1:12" ht="32.25" customHeight="1" x14ac:dyDescent="0.25">
      <c r="A9" s="59" t="s">
        <v>38</v>
      </c>
      <c r="B9" s="71" t="s">
        <v>47</v>
      </c>
      <c r="C9" s="78" t="s">
        <v>183</v>
      </c>
      <c r="D9" s="14">
        <v>88</v>
      </c>
      <c r="E9" s="14">
        <v>70</v>
      </c>
      <c r="F9" s="14">
        <f t="shared" si="0"/>
        <v>-18</v>
      </c>
      <c r="G9" s="14">
        <v>70</v>
      </c>
      <c r="H9" s="14">
        <v>70</v>
      </c>
      <c r="I9" s="14">
        <f t="shared" si="1"/>
        <v>0</v>
      </c>
      <c r="J9" s="14">
        <f t="shared" si="2"/>
        <v>100</v>
      </c>
      <c r="K9" s="61"/>
      <c r="L9" s="61"/>
    </row>
    <row r="10" spans="1:12" x14ac:dyDescent="0.25">
      <c r="A10" s="71" t="s">
        <v>135</v>
      </c>
      <c r="B10" s="71" t="s">
        <v>47</v>
      </c>
      <c r="C10" s="68" t="s">
        <v>140</v>
      </c>
      <c r="D10" s="10">
        <v>9</v>
      </c>
      <c r="E10" s="14">
        <v>0.1</v>
      </c>
      <c r="F10" s="14">
        <f t="shared" si="0"/>
        <v>-8.9</v>
      </c>
      <c r="G10" s="14">
        <v>0.1</v>
      </c>
      <c r="H10" s="14">
        <v>0.1</v>
      </c>
      <c r="I10" s="14">
        <f t="shared" si="1"/>
        <v>0</v>
      </c>
      <c r="J10" s="14">
        <f t="shared" si="2"/>
        <v>100</v>
      </c>
      <c r="K10" s="61"/>
      <c r="L10" s="61"/>
    </row>
    <row r="11" spans="1:12" ht="15.75" customHeight="1" x14ac:dyDescent="0.25">
      <c r="A11" s="193" t="s">
        <v>141</v>
      </c>
      <c r="B11" s="194"/>
      <c r="C11" s="194"/>
      <c r="D11" s="194"/>
      <c r="E11" s="194"/>
      <c r="F11" s="194"/>
      <c r="G11" s="194"/>
      <c r="H11" s="194"/>
      <c r="I11" s="194"/>
      <c r="J11" s="195"/>
      <c r="K11" s="61"/>
      <c r="L11" s="61"/>
    </row>
    <row r="12" spans="1:12" ht="30" customHeight="1" x14ac:dyDescent="0.25">
      <c r="A12" s="59" t="s">
        <v>46</v>
      </c>
      <c r="B12" s="71" t="s">
        <v>47</v>
      </c>
      <c r="C12" s="68" t="s">
        <v>184</v>
      </c>
      <c r="D12" s="10">
        <v>37.200000000000003</v>
      </c>
      <c r="E12" s="14">
        <v>37.200000000000003</v>
      </c>
      <c r="F12" s="14">
        <f t="shared" si="0"/>
        <v>0</v>
      </c>
      <c r="G12" s="14">
        <v>37.200000000000003</v>
      </c>
      <c r="H12" s="14">
        <v>37.200000000000003</v>
      </c>
      <c r="I12" s="14">
        <f t="shared" si="1"/>
        <v>0</v>
      </c>
      <c r="J12" s="14">
        <f t="shared" si="2"/>
        <v>100</v>
      </c>
      <c r="K12" s="61"/>
      <c r="L12" s="61"/>
    </row>
    <row r="13" spans="1:12" ht="43.5" customHeight="1" x14ac:dyDescent="0.25">
      <c r="A13" s="59" t="s">
        <v>46</v>
      </c>
      <c r="B13" s="71" t="s">
        <v>47</v>
      </c>
      <c r="C13" s="68" t="s">
        <v>186</v>
      </c>
      <c r="D13" s="10">
        <v>325.5</v>
      </c>
      <c r="E13" s="14">
        <v>0</v>
      </c>
      <c r="F13" s="14">
        <f t="shared" si="0"/>
        <v>-325.5</v>
      </c>
      <c r="G13" s="14">
        <v>0</v>
      </c>
      <c r="H13" s="14">
        <v>0</v>
      </c>
      <c r="I13" s="14">
        <f t="shared" si="1"/>
        <v>0</v>
      </c>
      <c r="J13" s="14">
        <v>0</v>
      </c>
      <c r="K13" s="61"/>
      <c r="L13" s="61"/>
    </row>
    <row r="14" spans="1:12" ht="30" customHeight="1" x14ac:dyDescent="0.25">
      <c r="A14" s="59" t="s">
        <v>46</v>
      </c>
      <c r="B14" s="71" t="s">
        <v>47</v>
      </c>
      <c r="C14" s="68" t="s">
        <v>185</v>
      </c>
      <c r="D14" s="10">
        <v>37.200000000000003</v>
      </c>
      <c r="E14" s="14">
        <v>15</v>
      </c>
      <c r="F14" s="14">
        <f t="shared" si="0"/>
        <v>-22.200000000000003</v>
      </c>
      <c r="G14" s="14">
        <v>15</v>
      </c>
      <c r="H14" s="14">
        <v>15</v>
      </c>
      <c r="I14" s="14">
        <f t="shared" si="1"/>
        <v>0</v>
      </c>
      <c r="J14" s="14">
        <f t="shared" si="2"/>
        <v>100</v>
      </c>
      <c r="K14" s="61"/>
      <c r="L14" s="61"/>
    </row>
    <row r="15" spans="1:12" ht="74.25" customHeight="1" x14ac:dyDescent="0.25">
      <c r="A15" s="59" t="s">
        <v>46</v>
      </c>
      <c r="B15" s="71" t="s">
        <v>47</v>
      </c>
      <c r="C15" s="68" t="s">
        <v>269</v>
      </c>
      <c r="D15" s="10">
        <v>14</v>
      </c>
      <c r="E15" s="14">
        <v>0</v>
      </c>
      <c r="F15" s="14">
        <f t="shared" si="0"/>
        <v>-14</v>
      </c>
      <c r="G15" s="14">
        <v>0</v>
      </c>
      <c r="H15" s="14">
        <v>0</v>
      </c>
      <c r="I15" s="14">
        <f t="shared" si="1"/>
        <v>0</v>
      </c>
      <c r="J15" s="14">
        <v>0</v>
      </c>
      <c r="K15" s="61"/>
      <c r="L15" s="61"/>
    </row>
    <row r="16" spans="1:12" x14ac:dyDescent="0.25">
      <c r="A16" s="71" t="s">
        <v>135</v>
      </c>
      <c r="B16" s="71" t="s">
        <v>47</v>
      </c>
      <c r="C16" s="68" t="s">
        <v>140</v>
      </c>
      <c r="D16" s="10">
        <v>9</v>
      </c>
      <c r="E16" s="14">
        <v>0</v>
      </c>
      <c r="F16" s="14">
        <f t="shared" si="0"/>
        <v>-9</v>
      </c>
      <c r="G16" s="14">
        <v>0</v>
      </c>
      <c r="H16" s="14">
        <v>0</v>
      </c>
      <c r="I16" s="14">
        <f t="shared" si="1"/>
        <v>0</v>
      </c>
      <c r="J16" s="14">
        <v>0</v>
      </c>
      <c r="K16" s="61"/>
      <c r="L16" s="61"/>
    </row>
    <row r="17" spans="1:12" ht="15.75" customHeight="1" x14ac:dyDescent="0.25">
      <c r="A17" s="193" t="s">
        <v>142</v>
      </c>
      <c r="B17" s="194"/>
      <c r="C17" s="194"/>
      <c r="D17" s="194"/>
      <c r="E17" s="194"/>
      <c r="F17" s="194"/>
      <c r="G17" s="194"/>
      <c r="H17" s="194"/>
      <c r="I17" s="194"/>
      <c r="J17" s="195"/>
      <c r="K17" s="61"/>
      <c r="L17" s="61"/>
    </row>
    <row r="18" spans="1:12" ht="77.25" x14ac:dyDescent="0.25">
      <c r="A18" s="71" t="s">
        <v>135</v>
      </c>
      <c r="B18" s="71" t="s">
        <v>47</v>
      </c>
      <c r="C18" s="7" t="s">
        <v>143</v>
      </c>
      <c r="D18" s="10">
        <v>5</v>
      </c>
      <c r="E18" s="14">
        <v>0</v>
      </c>
      <c r="F18" s="14">
        <f t="shared" ref="F18:F33" si="3">E18-D18</f>
        <v>-5</v>
      </c>
      <c r="G18" s="14">
        <v>0</v>
      </c>
      <c r="H18" s="14">
        <v>0</v>
      </c>
      <c r="I18" s="14">
        <f t="shared" si="1"/>
        <v>0</v>
      </c>
      <c r="J18" s="14">
        <v>0</v>
      </c>
      <c r="K18" s="61"/>
      <c r="L18" s="61"/>
    </row>
    <row r="19" spans="1:12" ht="26.25" x14ac:dyDescent="0.25">
      <c r="A19" s="71" t="s">
        <v>45</v>
      </c>
      <c r="B19" s="71" t="s">
        <v>47</v>
      </c>
      <c r="C19" s="7" t="s">
        <v>187</v>
      </c>
      <c r="D19" s="10">
        <v>840</v>
      </c>
      <c r="E19" s="14">
        <v>428.6</v>
      </c>
      <c r="F19" s="14">
        <f t="shared" si="3"/>
        <v>-411.4</v>
      </c>
      <c r="G19" s="14">
        <v>428.6</v>
      </c>
      <c r="H19" s="14">
        <v>428.6</v>
      </c>
      <c r="I19" s="14">
        <f t="shared" si="1"/>
        <v>0</v>
      </c>
      <c r="J19" s="14">
        <f t="shared" ref="J19:J37" si="4">H19/G19*100</f>
        <v>100</v>
      </c>
      <c r="K19" s="61"/>
      <c r="L19" s="61"/>
    </row>
    <row r="20" spans="1:12" ht="26.25" x14ac:dyDescent="0.25">
      <c r="A20" s="71" t="s">
        <v>135</v>
      </c>
      <c r="B20" s="71" t="s">
        <v>47</v>
      </c>
      <c r="C20" s="7" t="s">
        <v>144</v>
      </c>
      <c r="D20" s="10">
        <v>39</v>
      </c>
      <c r="E20" s="14">
        <v>26</v>
      </c>
      <c r="F20" s="14">
        <f t="shared" si="3"/>
        <v>-13</v>
      </c>
      <c r="G20" s="14">
        <v>26</v>
      </c>
      <c r="H20" s="14">
        <v>26</v>
      </c>
      <c r="I20" s="14">
        <f t="shared" si="1"/>
        <v>0</v>
      </c>
      <c r="J20" s="14">
        <f t="shared" si="4"/>
        <v>100</v>
      </c>
      <c r="K20" s="61"/>
      <c r="L20" s="61"/>
    </row>
    <row r="21" spans="1:12" ht="20.25" customHeight="1" x14ac:dyDescent="0.25">
      <c r="A21" s="71" t="s">
        <v>135</v>
      </c>
      <c r="B21" s="71" t="s">
        <v>47</v>
      </c>
      <c r="C21" s="7" t="s">
        <v>145</v>
      </c>
      <c r="D21" s="10">
        <v>9</v>
      </c>
      <c r="E21" s="14">
        <v>0</v>
      </c>
      <c r="F21" s="14">
        <f t="shared" si="3"/>
        <v>-9</v>
      </c>
      <c r="G21" s="14">
        <v>0</v>
      </c>
      <c r="H21" s="14">
        <v>0</v>
      </c>
      <c r="I21" s="14">
        <f t="shared" si="1"/>
        <v>0</v>
      </c>
      <c r="J21" s="14">
        <v>0</v>
      </c>
      <c r="K21" s="61"/>
      <c r="L21" s="61"/>
    </row>
    <row r="22" spans="1:12" ht="36.75" customHeight="1" x14ac:dyDescent="0.25">
      <c r="A22" s="193" t="s">
        <v>146</v>
      </c>
      <c r="B22" s="194"/>
      <c r="C22" s="194"/>
      <c r="D22" s="194"/>
      <c r="E22" s="194"/>
      <c r="F22" s="194"/>
      <c r="G22" s="194"/>
      <c r="H22" s="194"/>
      <c r="I22" s="194"/>
      <c r="J22" s="195"/>
      <c r="K22" s="61"/>
      <c r="L22" s="61"/>
    </row>
    <row r="23" spans="1:12" ht="48" customHeight="1" x14ac:dyDescent="0.25">
      <c r="A23" s="59" t="s">
        <v>46</v>
      </c>
      <c r="B23" s="71" t="s">
        <v>47</v>
      </c>
      <c r="C23" s="68" t="s">
        <v>267</v>
      </c>
      <c r="D23" s="71">
        <v>23.3</v>
      </c>
      <c r="E23" s="14">
        <v>11</v>
      </c>
      <c r="F23" s="14">
        <f t="shared" si="3"/>
        <v>-12.3</v>
      </c>
      <c r="G23" s="14">
        <v>11</v>
      </c>
      <c r="H23" s="14">
        <v>11</v>
      </c>
      <c r="I23" s="14">
        <f t="shared" si="1"/>
        <v>0</v>
      </c>
      <c r="J23" s="14">
        <f t="shared" si="4"/>
        <v>100</v>
      </c>
      <c r="K23" s="61"/>
      <c r="L23" s="61"/>
    </row>
    <row r="24" spans="1:12" ht="36" customHeight="1" x14ac:dyDescent="0.25">
      <c r="A24" s="59" t="s">
        <v>46</v>
      </c>
      <c r="B24" s="71" t="s">
        <v>47</v>
      </c>
      <c r="C24" s="68" t="s">
        <v>188</v>
      </c>
      <c r="D24" s="71">
        <v>37.200000000000003</v>
      </c>
      <c r="E24" s="71">
        <v>37.200000000000003</v>
      </c>
      <c r="F24" s="14">
        <f t="shared" si="3"/>
        <v>0</v>
      </c>
      <c r="G24" s="14">
        <v>37.200000000000003</v>
      </c>
      <c r="H24" s="14">
        <v>37.200000000000003</v>
      </c>
      <c r="I24" s="14">
        <f t="shared" si="1"/>
        <v>0</v>
      </c>
      <c r="J24" s="14">
        <f t="shared" si="4"/>
        <v>100</v>
      </c>
      <c r="K24" s="61"/>
      <c r="L24" s="61"/>
    </row>
    <row r="25" spans="1:12" x14ac:dyDescent="0.25">
      <c r="A25" s="71" t="s">
        <v>135</v>
      </c>
      <c r="B25" s="71" t="s">
        <v>47</v>
      </c>
      <c r="C25" s="68" t="s">
        <v>145</v>
      </c>
      <c r="D25" s="10">
        <v>9</v>
      </c>
      <c r="E25" s="14">
        <v>0</v>
      </c>
      <c r="F25" s="14">
        <f t="shared" si="3"/>
        <v>-9</v>
      </c>
      <c r="G25" s="14">
        <v>0</v>
      </c>
      <c r="H25" s="14">
        <v>0</v>
      </c>
      <c r="I25" s="14">
        <f t="shared" si="1"/>
        <v>0</v>
      </c>
      <c r="J25" s="14">
        <v>0</v>
      </c>
      <c r="K25" s="61"/>
      <c r="L25" s="61"/>
    </row>
    <row r="26" spans="1:12" ht="23.25" customHeight="1" x14ac:dyDescent="0.25">
      <c r="A26" s="193" t="s">
        <v>147</v>
      </c>
      <c r="B26" s="194"/>
      <c r="C26" s="194"/>
      <c r="D26" s="194"/>
      <c r="E26" s="194"/>
      <c r="F26" s="194"/>
      <c r="G26" s="194"/>
      <c r="H26" s="194"/>
      <c r="I26" s="194"/>
      <c r="J26" s="195"/>
      <c r="K26" s="61"/>
      <c r="L26" s="61"/>
    </row>
    <row r="27" spans="1:12" ht="29.25" customHeight="1" x14ac:dyDescent="0.25">
      <c r="A27" s="71" t="s">
        <v>135</v>
      </c>
      <c r="B27" s="71" t="s">
        <v>47</v>
      </c>
      <c r="C27" s="7" t="s">
        <v>148</v>
      </c>
      <c r="D27" s="10">
        <v>19.600000000000001</v>
      </c>
      <c r="E27" s="14">
        <v>19.600000000000001</v>
      </c>
      <c r="F27" s="14">
        <f t="shared" si="3"/>
        <v>0</v>
      </c>
      <c r="G27" s="14">
        <v>19.600000000000001</v>
      </c>
      <c r="H27" s="14">
        <v>19.600000000000001</v>
      </c>
      <c r="I27" s="14">
        <f t="shared" si="1"/>
        <v>0</v>
      </c>
      <c r="J27" s="14">
        <f t="shared" si="4"/>
        <v>100</v>
      </c>
      <c r="K27" s="61"/>
      <c r="L27" s="61"/>
    </row>
    <row r="28" spans="1:12" ht="39" x14ac:dyDescent="0.25">
      <c r="A28" s="71" t="s">
        <v>135</v>
      </c>
      <c r="B28" s="71" t="s">
        <v>47</v>
      </c>
      <c r="C28" s="65" t="s">
        <v>149</v>
      </c>
      <c r="D28" s="10">
        <v>0</v>
      </c>
      <c r="E28" s="10">
        <v>0</v>
      </c>
      <c r="F28" s="10">
        <f t="shared" si="3"/>
        <v>0</v>
      </c>
      <c r="G28" s="10">
        <v>0</v>
      </c>
      <c r="H28" s="10">
        <v>0</v>
      </c>
      <c r="I28" s="14">
        <f t="shared" si="1"/>
        <v>0</v>
      </c>
      <c r="J28" s="14">
        <v>0</v>
      </c>
      <c r="K28" s="61"/>
      <c r="L28" s="61"/>
    </row>
    <row r="29" spans="1:12" ht="26.25" x14ac:dyDescent="0.25">
      <c r="A29" s="71" t="s">
        <v>135</v>
      </c>
      <c r="B29" s="71" t="s">
        <v>47</v>
      </c>
      <c r="C29" s="65" t="s">
        <v>150</v>
      </c>
      <c r="D29" s="10">
        <v>7.2</v>
      </c>
      <c r="E29" s="10">
        <v>0</v>
      </c>
      <c r="F29" s="10">
        <f t="shared" si="3"/>
        <v>-7.2</v>
      </c>
      <c r="G29" s="10">
        <v>0</v>
      </c>
      <c r="H29" s="10">
        <v>0</v>
      </c>
      <c r="I29" s="14">
        <f t="shared" si="1"/>
        <v>0</v>
      </c>
      <c r="J29" s="14">
        <v>0</v>
      </c>
      <c r="K29" s="61"/>
      <c r="L29" s="61"/>
    </row>
    <row r="30" spans="1:12" ht="39" x14ac:dyDescent="0.25">
      <c r="A30" s="71" t="s">
        <v>135</v>
      </c>
      <c r="B30" s="71" t="s">
        <v>47</v>
      </c>
      <c r="C30" s="7" t="s">
        <v>151</v>
      </c>
      <c r="D30" s="10">
        <v>133.5</v>
      </c>
      <c r="E30" s="14">
        <v>133.5</v>
      </c>
      <c r="F30" s="14">
        <f t="shared" si="3"/>
        <v>0</v>
      </c>
      <c r="G30" s="14">
        <v>133.5</v>
      </c>
      <c r="H30" s="14">
        <v>133.5</v>
      </c>
      <c r="I30" s="14">
        <f t="shared" si="1"/>
        <v>0</v>
      </c>
      <c r="J30" s="14">
        <f t="shared" si="4"/>
        <v>100</v>
      </c>
      <c r="K30" s="61"/>
      <c r="L30" s="61"/>
    </row>
    <row r="31" spans="1:12" ht="18" customHeight="1" x14ac:dyDescent="0.25">
      <c r="A31" s="182" t="s">
        <v>135</v>
      </c>
      <c r="B31" s="71" t="s">
        <v>47</v>
      </c>
      <c r="C31" s="197" t="s">
        <v>152</v>
      </c>
      <c r="D31" s="10">
        <v>1672.1</v>
      </c>
      <c r="E31" s="14">
        <v>1663.1</v>
      </c>
      <c r="F31" s="14">
        <f t="shared" si="3"/>
        <v>-9</v>
      </c>
      <c r="G31" s="14">
        <v>1663.1</v>
      </c>
      <c r="H31" s="14">
        <v>1663.1</v>
      </c>
      <c r="I31" s="14">
        <f t="shared" si="1"/>
        <v>0</v>
      </c>
      <c r="J31" s="14">
        <f t="shared" si="4"/>
        <v>100</v>
      </c>
      <c r="K31" s="61"/>
      <c r="L31" s="61"/>
    </row>
    <row r="32" spans="1:12" ht="23.25" customHeight="1" x14ac:dyDescent="0.25">
      <c r="A32" s="179"/>
      <c r="B32" s="71" t="s">
        <v>134</v>
      </c>
      <c r="C32" s="147"/>
      <c r="D32" s="10">
        <v>725</v>
      </c>
      <c r="E32" s="14">
        <v>736.1</v>
      </c>
      <c r="F32" s="14">
        <f t="shared" si="3"/>
        <v>11.100000000000023</v>
      </c>
      <c r="G32" s="14">
        <v>736.1</v>
      </c>
      <c r="H32" s="14">
        <v>736.1</v>
      </c>
      <c r="I32" s="14">
        <f t="shared" si="1"/>
        <v>0</v>
      </c>
      <c r="J32" s="14">
        <f t="shared" si="4"/>
        <v>100</v>
      </c>
      <c r="K32" s="61"/>
      <c r="L32" s="61"/>
    </row>
    <row r="33" spans="1:12" ht="15.75" x14ac:dyDescent="0.25">
      <c r="A33" s="8"/>
      <c r="B33" s="71"/>
      <c r="C33" s="69" t="s">
        <v>35</v>
      </c>
      <c r="D33" s="70">
        <f>D7+D8+D9+D10+D12+D13+D14+D15+D16+D18+D19+D20+D21+D23+D24+D25+D27+D28+D29+D30+D31+D32</f>
        <v>4076.8</v>
      </c>
      <c r="E33" s="70">
        <f>E7+E8+E9+E10+E12+E13+E14+E15+E16+E18+E19+E20+E21+E23+E24+E25+E27+E28+E29+E30+E31+E32</f>
        <v>3214.4</v>
      </c>
      <c r="F33" s="35">
        <f t="shared" si="3"/>
        <v>-862.40000000000009</v>
      </c>
      <c r="G33" s="70">
        <f>G7+G8+G9+G10+G12+G13+G14+G15+G16+G18+G19+G20+G21+G23+G24+G25+G27+G28+G29+G30+G31+G32</f>
        <v>3214.4</v>
      </c>
      <c r="H33" s="70">
        <f>H7+H8+H9+H10+H12+H13+H14+H15+H16+H18+H19+H20+H21+H23+H24+H25+H27+H28+H29+H30+H31+H32</f>
        <v>3214.4</v>
      </c>
      <c r="I33" s="35">
        <f t="shared" si="1"/>
        <v>0</v>
      </c>
      <c r="J33" s="55">
        <f t="shared" si="4"/>
        <v>100</v>
      </c>
      <c r="K33" s="61"/>
      <c r="L33" s="61"/>
    </row>
    <row r="34" spans="1:12" ht="15.75" x14ac:dyDescent="0.25">
      <c r="A34" s="143" t="s">
        <v>65</v>
      </c>
      <c r="B34" s="144"/>
      <c r="C34" s="8" t="s">
        <v>58</v>
      </c>
      <c r="D34" s="28">
        <f>D7+D8+D9+D10+D12+D13+D14+D15+D16+D18+D19+D20+D21+D23+D24+D25+D27+D28+D29+D30+D31</f>
        <v>3351.8</v>
      </c>
      <c r="E34" s="28">
        <f>E7+E8+E9+E10+E12+E13+E14+E15+E16+E18+E19+E20+E21+E23+E24+E25+E27+E28+E29+E30+E31</f>
        <v>2478.3000000000002</v>
      </c>
      <c r="F34" s="21">
        <f>E34-D34</f>
        <v>-873.5</v>
      </c>
      <c r="G34" s="28">
        <f>G7+G8+G9+G10+G12+G13+G14+G15+G16+G18+G19+G20+G21+G23+G24+G25+G27+G28+G29+G30+G31</f>
        <v>2478.3000000000002</v>
      </c>
      <c r="H34" s="28">
        <f>H7+H8+H9+H10+H12+H13+H14+H15+H16+H18+H19+H20+H21+H23+H24+H25+H27+H28+H29+H30+H31</f>
        <v>2478.3000000000002</v>
      </c>
      <c r="I34" s="14">
        <f t="shared" si="1"/>
        <v>0</v>
      </c>
      <c r="J34" s="14">
        <f t="shared" si="4"/>
        <v>100</v>
      </c>
    </row>
    <row r="35" spans="1:12" ht="15.75" x14ac:dyDescent="0.25">
      <c r="A35" s="16"/>
      <c r="B35" s="16"/>
      <c r="C35" s="18" t="s">
        <v>262</v>
      </c>
      <c r="D35" s="14">
        <f>D32</f>
        <v>725</v>
      </c>
      <c r="E35" s="14">
        <f>E32</f>
        <v>736.1</v>
      </c>
      <c r="F35" s="21">
        <f t="shared" ref="F35:F40" si="5">E35-D35</f>
        <v>11.100000000000023</v>
      </c>
      <c r="G35" s="14">
        <f>G32</f>
        <v>736.1</v>
      </c>
      <c r="H35" s="14">
        <f>H32</f>
        <v>736.1</v>
      </c>
      <c r="I35" s="14">
        <f t="shared" si="1"/>
        <v>0</v>
      </c>
      <c r="J35" s="14">
        <f t="shared" si="4"/>
        <v>100</v>
      </c>
    </row>
    <row r="36" spans="1:12" ht="15.75" x14ac:dyDescent="0.25">
      <c r="A36" s="31"/>
      <c r="B36" s="32"/>
      <c r="C36" s="18"/>
      <c r="D36" s="14"/>
      <c r="E36" s="14"/>
      <c r="F36" s="21"/>
      <c r="G36" s="14"/>
      <c r="H36" s="14"/>
      <c r="I36" s="14"/>
      <c r="J36" s="14"/>
    </row>
    <row r="37" spans="1:12" x14ac:dyDescent="0.25">
      <c r="A37" s="143" t="s">
        <v>66</v>
      </c>
      <c r="B37" s="145"/>
      <c r="C37" s="8" t="s">
        <v>135</v>
      </c>
      <c r="D37" s="14">
        <f>D10+D16+D18+D20+D21+D25+D27+D28+D29+D30+D31+D32</f>
        <v>2637.3999999999996</v>
      </c>
      <c r="E37" s="14">
        <f>E10+E16+E18+E20+E21+E25+E27+E28+E29+E30+E31+E32</f>
        <v>2578.4</v>
      </c>
      <c r="F37" s="10">
        <f t="shared" si="5"/>
        <v>-58.999999999999545</v>
      </c>
      <c r="G37" s="14">
        <f>G10+G16+G18+G20+G21+G25+G27+G28+G29+G30+G31+G32</f>
        <v>2578.4</v>
      </c>
      <c r="H37" s="14">
        <f>H10+H16+H18+H20+H21+H25+H27+H28+H29+H30+H31+H32</f>
        <v>2578.4</v>
      </c>
      <c r="I37" s="14">
        <f t="shared" si="1"/>
        <v>0</v>
      </c>
      <c r="J37" s="14">
        <f t="shared" si="4"/>
        <v>100</v>
      </c>
    </row>
    <row r="38" spans="1:12" x14ac:dyDescent="0.25">
      <c r="A38" s="30"/>
      <c r="B38" s="30"/>
      <c r="C38" s="8" t="s">
        <v>46</v>
      </c>
      <c r="D38" s="14">
        <f>D12+D13+D14+D15+D23+D24</f>
        <v>474.4</v>
      </c>
      <c r="E38" s="14">
        <f>E12+E13+E14+E15+E23+E24</f>
        <v>100.4</v>
      </c>
      <c r="F38" s="10">
        <f t="shared" si="5"/>
        <v>-374</v>
      </c>
      <c r="G38" s="14">
        <f>G12+G13+G14+G15+G23+G24</f>
        <v>100.4</v>
      </c>
      <c r="H38" s="14">
        <f>H12+H13+H14+H15+H23+H24</f>
        <v>100.4</v>
      </c>
      <c r="I38" s="14">
        <f t="shared" si="1"/>
        <v>0</v>
      </c>
      <c r="J38" s="14">
        <f>H38/G38*100</f>
        <v>100</v>
      </c>
    </row>
    <row r="39" spans="1:12" x14ac:dyDescent="0.25">
      <c r="A39" s="8"/>
      <c r="B39" s="8"/>
      <c r="C39" s="8" t="s">
        <v>38</v>
      </c>
      <c r="D39" s="14">
        <f>D7+D8+D9</f>
        <v>125</v>
      </c>
      <c r="E39" s="14">
        <f>E7+E8+E9</f>
        <v>107</v>
      </c>
      <c r="F39" s="10">
        <f t="shared" si="5"/>
        <v>-18</v>
      </c>
      <c r="G39" s="14">
        <f>G7+G8+G9</f>
        <v>107</v>
      </c>
      <c r="H39" s="14">
        <f>H7+H8+H9</f>
        <v>107</v>
      </c>
      <c r="I39" s="14">
        <f t="shared" si="1"/>
        <v>0</v>
      </c>
      <c r="J39" s="14">
        <f>H39/G39*100</f>
        <v>100</v>
      </c>
    </row>
    <row r="40" spans="1:12" x14ac:dyDescent="0.25">
      <c r="A40" s="8"/>
      <c r="B40" s="8"/>
      <c r="C40" s="8" t="s">
        <v>45</v>
      </c>
      <c r="D40" s="14">
        <f>D19</f>
        <v>840</v>
      </c>
      <c r="E40" s="14">
        <f>E19</f>
        <v>428.6</v>
      </c>
      <c r="F40" s="10">
        <f t="shared" si="5"/>
        <v>-411.4</v>
      </c>
      <c r="G40" s="14">
        <f>G19</f>
        <v>428.6</v>
      </c>
      <c r="H40" s="14">
        <f>H19</f>
        <v>428.6</v>
      </c>
      <c r="I40" s="14">
        <f t="shared" si="1"/>
        <v>0</v>
      </c>
      <c r="J40" s="14">
        <f>H40/G40*100</f>
        <v>100</v>
      </c>
    </row>
  </sheetData>
  <mergeCells count="21">
    <mergeCell ref="A31:A32"/>
    <mergeCell ref="C31:C32"/>
    <mergeCell ref="A34:B34"/>
    <mergeCell ref="A37:B37"/>
    <mergeCell ref="J3:J4"/>
    <mergeCell ref="A6:J6"/>
    <mergeCell ref="A11:J11"/>
    <mergeCell ref="A17:J1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22:J22"/>
    <mergeCell ref="A26:J26"/>
    <mergeCell ref="G1:J1"/>
    <mergeCell ref="A2:J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22" workbookViewId="0">
      <selection activeCell="A2" sqref="A2:J2"/>
    </sheetView>
  </sheetViews>
  <sheetFormatPr defaultRowHeight="15" x14ac:dyDescent="0.25"/>
  <cols>
    <col min="1" max="1" width="18" customWidth="1"/>
    <col min="2" max="2" width="18.7109375" customWidth="1"/>
    <col min="3" max="3" width="40.5703125" customWidth="1"/>
    <col min="4" max="4" width="21.42578125" customWidth="1"/>
    <col min="5" max="5" width="21.7109375" customWidth="1"/>
    <col min="6" max="6" width="14.140625" customWidth="1"/>
    <col min="7" max="7" width="15.85546875" customWidth="1"/>
    <col min="8" max="8" width="15" customWidth="1"/>
    <col min="9" max="9" width="12.5703125" customWidth="1"/>
    <col min="10" max="10" width="14" customWidth="1"/>
  </cols>
  <sheetData>
    <row r="1" spans="1:12" x14ac:dyDescent="0.25">
      <c r="G1" s="163" t="s">
        <v>278</v>
      </c>
      <c r="H1" s="163"/>
      <c r="I1" s="163"/>
      <c r="J1" s="164"/>
    </row>
    <row r="2" spans="1:12" ht="41.25" customHeight="1" x14ac:dyDescent="0.3">
      <c r="A2" s="196" t="s">
        <v>178</v>
      </c>
      <c r="B2" s="198"/>
      <c r="C2" s="198"/>
      <c r="D2" s="198"/>
      <c r="E2" s="198"/>
      <c r="F2" s="198"/>
      <c r="G2" s="198"/>
      <c r="H2" s="198"/>
      <c r="I2" s="198"/>
      <c r="J2" s="198"/>
      <c r="K2" s="58"/>
      <c r="L2" s="58"/>
    </row>
    <row r="3" spans="1:12" ht="94.5" customHeight="1" x14ac:dyDescent="0.25">
      <c r="A3" s="151" t="s">
        <v>37</v>
      </c>
      <c r="B3" s="151" t="s">
        <v>39</v>
      </c>
      <c r="C3" s="153" t="s">
        <v>0</v>
      </c>
      <c r="D3" s="155" t="s">
        <v>153</v>
      </c>
      <c r="E3" s="155" t="s">
        <v>154</v>
      </c>
      <c r="F3" s="146" t="s">
        <v>62</v>
      </c>
      <c r="G3" s="158" t="s">
        <v>50</v>
      </c>
      <c r="H3" s="142" t="s">
        <v>70</v>
      </c>
      <c r="I3" s="146" t="s">
        <v>67</v>
      </c>
      <c r="J3" s="142" t="s">
        <v>89</v>
      </c>
      <c r="K3" s="61"/>
      <c r="L3" s="61"/>
    </row>
    <row r="4" spans="1:12" ht="21.75" customHeight="1" x14ac:dyDescent="0.25">
      <c r="A4" s="152"/>
      <c r="B4" s="156"/>
      <c r="C4" s="154"/>
      <c r="D4" s="156"/>
      <c r="E4" s="156"/>
      <c r="F4" s="147"/>
      <c r="G4" s="159"/>
      <c r="H4" s="142"/>
      <c r="I4" s="147"/>
      <c r="J4" s="142"/>
      <c r="K4" s="61"/>
      <c r="L4" s="61"/>
    </row>
    <row r="5" spans="1:12" ht="18.75" customHeight="1" x14ac:dyDescent="0.25">
      <c r="A5" s="26">
        <v>1</v>
      </c>
      <c r="B5" s="62">
        <v>2</v>
      </c>
      <c r="C5" s="63">
        <v>3</v>
      </c>
      <c r="D5" s="64" t="s">
        <v>113</v>
      </c>
      <c r="E5" s="64" t="s">
        <v>133</v>
      </c>
      <c r="F5" s="62">
        <v>6</v>
      </c>
      <c r="G5" s="62">
        <v>7</v>
      </c>
      <c r="H5" s="62">
        <v>8</v>
      </c>
      <c r="I5" s="62">
        <v>9</v>
      </c>
      <c r="J5" s="59">
        <v>10</v>
      </c>
      <c r="K5" s="61"/>
      <c r="L5" s="61"/>
    </row>
    <row r="6" spans="1:12" ht="39" x14ac:dyDescent="0.25">
      <c r="A6" s="71" t="s">
        <v>135</v>
      </c>
      <c r="B6" s="71" t="s">
        <v>47</v>
      </c>
      <c r="C6" s="7" t="s">
        <v>155</v>
      </c>
      <c r="D6" s="10">
        <v>46.5</v>
      </c>
      <c r="E6" s="14">
        <v>0</v>
      </c>
      <c r="F6" s="14">
        <f>E6-D6</f>
        <v>-46.5</v>
      </c>
      <c r="G6" s="14">
        <v>0</v>
      </c>
      <c r="H6" s="14">
        <v>0</v>
      </c>
      <c r="I6" s="14">
        <f>G6-H6</f>
        <v>0</v>
      </c>
      <c r="J6" s="14">
        <v>0</v>
      </c>
      <c r="K6" s="61"/>
      <c r="L6" s="61"/>
    </row>
    <row r="7" spans="1:12" ht="51.75" x14ac:dyDescent="0.25">
      <c r="A7" s="71" t="s">
        <v>135</v>
      </c>
      <c r="B7" s="71" t="s">
        <v>47</v>
      </c>
      <c r="C7" s="7" t="s">
        <v>156</v>
      </c>
      <c r="D7" s="10">
        <v>71.599999999999994</v>
      </c>
      <c r="E7" s="14">
        <v>0</v>
      </c>
      <c r="F7" s="14">
        <f t="shared" ref="F7:F26" si="0">E7-D7</f>
        <v>-71.599999999999994</v>
      </c>
      <c r="G7" s="14">
        <v>0</v>
      </c>
      <c r="H7" s="14">
        <v>0</v>
      </c>
      <c r="I7" s="14">
        <f t="shared" ref="I7:I23" si="1">G7-H7</f>
        <v>0</v>
      </c>
      <c r="J7" s="14">
        <v>0</v>
      </c>
      <c r="K7" s="61"/>
      <c r="L7" s="61"/>
    </row>
    <row r="8" spans="1:12" ht="39.75" customHeight="1" x14ac:dyDescent="0.25">
      <c r="A8" s="71" t="s">
        <v>179</v>
      </c>
      <c r="B8" s="71" t="s">
        <v>47</v>
      </c>
      <c r="C8" s="7" t="s">
        <v>180</v>
      </c>
      <c r="D8" s="10">
        <v>534.4</v>
      </c>
      <c r="E8" s="14">
        <v>573</v>
      </c>
      <c r="F8" s="14">
        <f t="shared" si="0"/>
        <v>38.600000000000023</v>
      </c>
      <c r="G8" s="14">
        <v>573</v>
      </c>
      <c r="H8" s="14">
        <v>573</v>
      </c>
      <c r="I8" s="14">
        <f t="shared" si="1"/>
        <v>0</v>
      </c>
      <c r="J8" s="14">
        <f t="shared" ref="J8:J25" si="2">H8/G8*100</f>
        <v>100</v>
      </c>
      <c r="K8" s="61"/>
      <c r="L8" s="61"/>
    </row>
    <row r="9" spans="1:12" ht="36" customHeight="1" x14ac:dyDescent="0.25">
      <c r="A9" s="71" t="s">
        <v>135</v>
      </c>
      <c r="B9" s="71" t="s">
        <v>47</v>
      </c>
      <c r="C9" s="197" t="s">
        <v>157</v>
      </c>
      <c r="D9" s="10">
        <v>465</v>
      </c>
      <c r="E9" s="14">
        <v>176.9</v>
      </c>
      <c r="F9" s="14">
        <f t="shared" si="0"/>
        <v>-288.10000000000002</v>
      </c>
      <c r="G9" s="14">
        <v>176.9</v>
      </c>
      <c r="H9" s="14">
        <v>169.9</v>
      </c>
      <c r="I9" s="14">
        <f t="shared" si="1"/>
        <v>7</v>
      </c>
      <c r="J9" s="14">
        <f t="shared" si="2"/>
        <v>96.04296212549464</v>
      </c>
      <c r="K9" s="61"/>
      <c r="L9" s="61"/>
    </row>
    <row r="10" spans="1:12" ht="34.5" customHeight="1" x14ac:dyDescent="0.25">
      <c r="A10" s="71" t="s">
        <v>179</v>
      </c>
      <c r="B10" s="71" t="s">
        <v>47</v>
      </c>
      <c r="C10" s="147"/>
      <c r="D10" s="10">
        <v>260</v>
      </c>
      <c r="E10" s="14">
        <v>60</v>
      </c>
      <c r="F10" s="14">
        <f t="shared" si="0"/>
        <v>-200</v>
      </c>
      <c r="G10" s="14">
        <v>60</v>
      </c>
      <c r="H10" s="14">
        <v>30.4</v>
      </c>
      <c r="I10" s="14">
        <f t="shared" si="1"/>
        <v>29.6</v>
      </c>
      <c r="J10" s="14">
        <f t="shared" si="2"/>
        <v>50.666666666666657</v>
      </c>
      <c r="K10" s="61"/>
      <c r="L10" s="61"/>
    </row>
    <row r="11" spans="1:12" ht="39" x14ac:dyDescent="0.25">
      <c r="A11" s="71" t="s">
        <v>135</v>
      </c>
      <c r="B11" s="71" t="s">
        <v>47</v>
      </c>
      <c r="C11" s="7" t="s">
        <v>158</v>
      </c>
      <c r="D11" s="10">
        <v>200</v>
      </c>
      <c r="E11" s="14">
        <v>91.7</v>
      </c>
      <c r="F11" s="14">
        <f t="shared" si="0"/>
        <v>-108.3</v>
      </c>
      <c r="G11" s="14">
        <v>91.7</v>
      </c>
      <c r="H11" s="14">
        <v>91.7</v>
      </c>
      <c r="I11" s="14">
        <f t="shared" si="1"/>
        <v>0</v>
      </c>
      <c r="J11" s="14">
        <f t="shared" si="2"/>
        <v>100</v>
      </c>
      <c r="K11" s="61"/>
      <c r="L11" s="61"/>
    </row>
    <row r="12" spans="1:12" ht="56.25" customHeight="1" x14ac:dyDescent="0.25">
      <c r="A12" s="71" t="s">
        <v>135</v>
      </c>
      <c r="B12" s="71" t="s">
        <v>47</v>
      </c>
      <c r="C12" s="7" t="s">
        <v>159</v>
      </c>
      <c r="D12" s="10">
        <v>293.5</v>
      </c>
      <c r="E12" s="14">
        <v>81.3</v>
      </c>
      <c r="F12" s="14">
        <f t="shared" si="0"/>
        <v>-212.2</v>
      </c>
      <c r="G12" s="14">
        <v>81.3</v>
      </c>
      <c r="H12" s="14">
        <v>81.3</v>
      </c>
      <c r="I12" s="14">
        <f t="shared" si="1"/>
        <v>0</v>
      </c>
      <c r="J12" s="14">
        <f t="shared" si="2"/>
        <v>100</v>
      </c>
      <c r="K12" s="61"/>
      <c r="L12" s="61"/>
    </row>
    <row r="13" spans="1:12" ht="64.5" x14ac:dyDescent="0.25">
      <c r="A13" s="71" t="s">
        <v>135</v>
      </c>
      <c r="B13" s="71" t="s">
        <v>47</v>
      </c>
      <c r="C13" s="7" t="s">
        <v>160</v>
      </c>
      <c r="D13" s="10">
        <v>170</v>
      </c>
      <c r="E13" s="14">
        <v>23.9</v>
      </c>
      <c r="F13" s="14">
        <f t="shared" si="0"/>
        <v>-146.1</v>
      </c>
      <c r="G13" s="14">
        <v>23.9</v>
      </c>
      <c r="H13" s="14">
        <v>23.9</v>
      </c>
      <c r="I13" s="14">
        <f t="shared" si="1"/>
        <v>0</v>
      </c>
      <c r="J13" s="14">
        <f t="shared" si="2"/>
        <v>100</v>
      </c>
      <c r="K13" s="61"/>
      <c r="L13" s="61"/>
    </row>
    <row r="14" spans="1:12" ht="64.5" x14ac:dyDescent="0.25">
      <c r="A14" s="71" t="s">
        <v>135</v>
      </c>
      <c r="B14" s="71" t="s">
        <v>47</v>
      </c>
      <c r="C14" s="7" t="s">
        <v>161</v>
      </c>
      <c r="D14" s="10">
        <v>233</v>
      </c>
      <c r="E14" s="14">
        <v>181</v>
      </c>
      <c r="F14" s="14">
        <f t="shared" si="0"/>
        <v>-52</v>
      </c>
      <c r="G14" s="14">
        <v>181</v>
      </c>
      <c r="H14" s="14">
        <v>181</v>
      </c>
      <c r="I14" s="14">
        <f t="shared" si="1"/>
        <v>0</v>
      </c>
      <c r="J14" s="14">
        <f t="shared" si="2"/>
        <v>100</v>
      </c>
      <c r="K14" s="61"/>
      <c r="L14" s="61"/>
    </row>
    <row r="15" spans="1:12" ht="39" x14ac:dyDescent="0.25">
      <c r="A15" s="71" t="s">
        <v>135</v>
      </c>
      <c r="B15" s="71" t="s">
        <v>47</v>
      </c>
      <c r="C15" s="7" t="s">
        <v>162</v>
      </c>
      <c r="D15" s="10">
        <v>322</v>
      </c>
      <c r="E15" s="14">
        <v>222.1</v>
      </c>
      <c r="F15" s="14">
        <f t="shared" si="0"/>
        <v>-99.9</v>
      </c>
      <c r="G15" s="14">
        <v>222.1</v>
      </c>
      <c r="H15" s="14">
        <v>222.1</v>
      </c>
      <c r="I15" s="14">
        <f t="shared" si="1"/>
        <v>0</v>
      </c>
      <c r="J15" s="14">
        <f t="shared" si="2"/>
        <v>100</v>
      </c>
      <c r="K15" s="61"/>
      <c r="L15" s="61"/>
    </row>
    <row r="16" spans="1:12" ht="39" x14ac:dyDescent="0.25">
      <c r="A16" s="71" t="s">
        <v>135</v>
      </c>
      <c r="B16" s="71" t="s">
        <v>47</v>
      </c>
      <c r="C16" s="7" t="s">
        <v>163</v>
      </c>
      <c r="D16" s="10">
        <v>2278.1999999999998</v>
      </c>
      <c r="E16" s="14">
        <v>2980.1</v>
      </c>
      <c r="F16" s="14">
        <f t="shared" si="0"/>
        <v>701.90000000000009</v>
      </c>
      <c r="G16" s="14">
        <v>2980.1</v>
      </c>
      <c r="H16" s="14">
        <v>2873.7</v>
      </c>
      <c r="I16" s="14">
        <f t="shared" si="1"/>
        <v>106.40000000000009</v>
      </c>
      <c r="J16" s="14">
        <f t="shared" si="2"/>
        <v>96.42965001174457</v>
      </c>
      <c r="K16" s="61"/>
      <c r="L16" s="61"/>
    </row>
    <row r="17" spans="1:12" ht="39" x14ac:dyDescent="0.25">
      <c r="A17" s="71" t="s">
        <v>135</v>
      </c>
      <c r="B17" s="71" t="s">
        <v>47</v>
      </c>
      <c r="C17" s="7" t="s">
        <v>164</v>
      </c>
      <c r="D17" s="10">
        <v>40</v>
      </c>
      <c r="E17" s="14">
        <v>40</v>
      </c>
      <c r="F17" s="14">
        <f t="shared" si="0"/>
        <v>0</v>
      </c>
      <c r="G17" s="14">
        <v>40</v>
      </c>
      <c r="H17" s="14">
        <v>40</v>
      </c>
      <c r="I17" s="14">
        <f t="shared" si="1"/>
        <v>0</v>
      </c>
      <c r="J17" s="14">
        <f t="shared" si="2"/>
        <v>100</v>
      </c>
      <c r="K17" s="61"/>
      <c r="L17" s="61"/>
    </row>
    <row r="18" spans="1:12" ht="39" x14ac:dyDescent="0.25">
      <c r="A18" s="71" t="s">
        <v>135</v>
      </c>
      <c r="B18" s="71" t="s">
        <v>47</v>
      </c>
      <c r="C18" s="7" t="s">
        <v>165</v>
      </c>
      <c r="D18" s="10">
        <v>465</v>
      </c>
      <c r="E18" s="14">
        <v>293.7</v>
      </c>
      <c r="F18" s="14">
        <f t="shared" si="0"/>
        <v>-171.3</v>
      </c>
      <c r="G18" s="14">
        <v>293.7</v>
      </c>
      <c r="H18" s="14">
        <v>293.7</v>
      </c>
      <c r="I18" s="14">
        <f t="shared" si="1"/>
        <v>0</v>
      </c>
      <c r="J18" s="14">
        <f t="shared" si="2"/>
        <v>100</v>
      </c>
      <c r="K18" s="61"/>
      <c r="L18" s="61"/>
    </row>
    <row r="19" spans="1:12" ht="31.5" customHeight="1" x14ac:dyDescent="0.25">
      <c r="A19" s="71" t="s">
        <v>135</v>
      </c>
      <c r="B19" s="71" t="s">
        <v>47</v>
      </c>
      <c r="C19" s="7" t="s">
        <v>166</v>
      </c>
      <c r="D19" s="10">
        <v>498</v>
      </c>
      <c r="E19" s="14">
        <v>431.5</v>
      </c>
      <c r="F19" s="14">
        <f t="shared" si="0"/>
        <v>-66.5</v>
      </c>
      <c r="G19" s="14">
        <v>431.5</v>
      </c>
      <c r="H19" s="14">
        <v>431.5</v>
      </c>
      <c r="I19" s="14">
        <f t="shared" si="1"/>
        <v>0</v>
      </c>
      <c r="J19" s="14">
        <f t="shared" si="2"/>
        <v>100</v>
      </c>
      <c r="K19" s="61"/>
      <c r="L19" s="61"/>
    </row>
    <row r="20" spans="1:12" ht="95.25" customHeight="1" x14ac:dyDescent="0.25">
      <c r="A20" s="71" t="s">
        <v>135</v>
      </c>
      <c r="B20" s="71" t="s">
        <v>47</v>
      </c>
      <c r="C20" s="7" t="s">
        <v>167</v>
      </c>
      <c r="D20" s="10">
        <v>250</v>
      </c>
      <c r="E20" s="14">
        <v>50</v>
      </c>
      <c r="F20" s="14">
        <f t="shared" si="0"/>
        <v>-200</v>
      </c>
      <c r="G20" s="14">
        <v>50</v>
      </c>
      <c r="H20" s="14">
        <v>50</v>
      </c>
      <c r="I20" s="14">
        <f t="shared" si="1"/>
        <v>0</v>
      </c>
      <c r="J20" s="14">
        <f t="shared" si="2"/>
        <v>100</v>
      </c>
      <c r="K20" s="61"/>
      <c r="L20" s="61"/>
    </row>
    <row r="21" spans="1:12" ht="43.5" customHeight="1" x14ac:dyDescent="0.25">
      <c r="A21" s="71" t="s">
        <v>135</v>
      </c>
      <c r="B21" s="71" t="s">
        <v>47</v>
      </c>
      <c r="C21" s="7" t="s">
        <v>168</v>
      </c>
      <c r="D21" s="10">
        <v>4272</v>
      </c>
      <c r="E21" s="14">
        <v>3681.2</v>
      </c>
      <c r="F21" s="14">
        <f t="shared" si="0"/>
        <v>-590.80000000000018</v>
      </c>
      <c r="G21" s="14">
        <v>3681.2</v>
      </c>
      <c r="H21" s="14">
        <v>3681.2</v>
      </c>
      <c r="I21" s="14">
        <f t="shared" si="1"/>
        <v>0</v>
      </c>
      <c r="J21" s="14">
        <f t="shared" si="2"/>
        <v>100</v>
      </c>
      <c r="K21" s="61"/>
      <c r="L21" s="61"/>
    </row>
    <row r="22" spans="1:12" ht="26.25" x14ac:dyDescent="0.25">
      <c r="A22" s="71" t="s">
        <v>135</v>
      </c>
      <c r="B22" s="71" t="s">
        <v>47</v>
      </c>
      <c r="C22" s="7" t="s">
        <v>169</v>
      </c>
      <c r="D22" s="10">
        <v>150</v>
      </c>
      <c r="E22" s="14">
        <v>110.3</v>
      </c>
      <c r="F22" s="14">
        <f t="shared" si="0"/>
        <v>-39.700000000000003</v>
      </c>
      <c r="G22" s="14">
        <v>110.3</v>
      </c>
      <c r="H22" s="14">
        <v>110.3</v>
      </c>
      <c r="I22" s="14">
        <f t="shared" si="1"/>
        <v>0</v>
      </c>
      <c r="J22" s="14">
        <f t="shared" si="2"/>
        <v>100</v>
      </c>
      <c r="K22" s="61"/>
      <c r="L22" s="61"/>
    </row>
    <row r="23" spans="1:12" ht="39" x14ac:dyDescent="0.25">
      <c r="A23" s="71" t="s">
        <v>135</v>
      </c>
      <c r="B23" s="71" t="s">
        <v>47</v>
      </c>
      <c r="C23" s="7" t="s">
        <v>170</v>
      </c>
      <c r="D23" s="10">
        <v>259.8</v>
      </c>
      <c r="E23" s="14">
        <v>233.7</v>
      </c>
      <c r="F23" s="14">
        <f t="shared" si="0"/>
        <v>-26.100000000000023</v>
      </c>
      <c r="G23" s="14">
        <v>233.7</v>
      </c>
      <c r="H23" s="14">
        <v>233.7</v>
      </c>
      <c r="I23" s="14">
        <f t="shared" si="1"/>
        <v>0</v>
      </c>
      <c r="J23" s="14">
        <f t="shared" si="2"/>
        <v>100</v>
      </c>
      <c r="K23" s="61"/>
      <c r="L23" s="61"/>
    </row>
    <row r="24" spans="1:12" ht="15.75" x14ac:dyDescent="0.25">
      <c r="A24" s="77"/>
      <c r="B24" s="77"/>
      <c r="C24" s="69" t="s">
        <v>35</v>
      </c>
      <c r="D24" s="70">
        <f>SUM(D6:D23)</f>
        <v>10809</v>
      </c>
      <c r="E24" s="70">
        <f>SUM(E6:E23)</f>
        <v>9230.4</v>
      </c>
      <c r="F24" s="35">
        <f t="shared" si="0"/>
        <v>-1578.6000000000004</v>
      </c>
      <c r="G24" s="70">
        <f>SUM(G6:G23)</f>
        <v>9230.4</v>
      </c>
      <c r="H24" s="70">
        <f>SUM(H6:H23)</f>
        <v>9087.4</v>
      </c>
      <c r="I24" s="35">
        <f>G24-H24</f>
        <v>143</v>
      </c>
      <c r="J24" s="35">
        <f t="shared" si="2"/>
        <v>98.450771364187901</v>
      </c>
      <c r="K24" s="61"/>
      <c r="L24" s="61"/>
    </row>
    <row r="25" spans="1:12" x14ac:dyDescent="0.25">
      <c r="A25" s="143" t="s">
        <v>177</v>
      </c>
      <c r="B25" s="145"/>
      <c r="C25" s="8" t="s">
        <v>135</v>
      </c>
      <c r="D25" s="14">
        <f>D6+D7+D9+D11+D12+D13+D14+D15+D16+D17+D18+D19+D20+D21+D22+D23</f>
        <v>10014.599999999999</v>
      </c>
      <c r="E25" s="14">
        <f>E6+E7+E9+E11+E12+E13+E14+E15+E16+E17+E18+E19+E20+E21+E22+E23</f>
        <v>8597.4</v>
      </c>
      <c r="F25" s="10">
        <f t="shared" si="0"/>
        <v>-1417.1999999999989</v>
      </c>
      <c r="G25" s="14">
        <f>G6+G7+G9+G11+G12+G13+G14+G15+G16+G17+G18+G19+G20+G21+G22+G23</f>
        <v>8597.4</v>
      </c>
      <c r="H25" s="14">
        <f>H6+H7+H9+H11+H12+H13+H14+H15+H16+H17+H18+H19+H20+H21+H22+H23</f>
        <v>8484</v>
      </c>
      <c r="I25" s="14">
        <f t="shared" ref="I25:I26" si="3">G25-H25</f>
        <v>113.39999999999964</v>
      </c>
      <c r="J25" s="14">
        <f t="shared" si="2"/>
        <v>98.680996580361509</v>
      </c>
    </row>
    <row r="26" spans="1:12" x14ac:dyDescent="0.25">
      <c r="A26" s="30"/>
      <c r="B26" s="30"/>
      <c r="C26" s="8" t="s">
        <v>179</v>
      </c>
      <c r="D26" s="14">
        <f>D8+D10</f>
        <v>794.4</v>
      </c>
      <c r="E26" s="14">
        <f>E8+E10</f>
        <v>633</v>
      </c>
      <c r="F26" s="10">
        <f t="shared" si="0"/>
        <v>-161.39999999999998</v>
      </c>
      <c r="G26" s="14">
        <f>G8+G10</f>
        <v>633</v>
      </c>
      <c r="H26" s="14">
        <f>H8+H10</f>
        <v>603.4</v>
      </c>
      <c r="I26" s="14">
        <f t="shared" si="3"/>
        <v>29.600000000000023</v>
      </c>
      <c r="J26" s="14">
        <f>H26/G26*100</f>
        <v>95.32385466034755</v>
      </c>
    </row>
    <row r="28" spans="1:12" x14ac:dyDescent="0.25">
      <c r="G28" s="133"/>
      <c r="H28" s="133"/>
      <c r="I28" s="133"/>
    </row>
  </sheetData>
  <mergeCells count="14">
    <mergeCell ref="J3:J4"/>
    <mergeCell ref="C9:C10"/>
    <mergeCell ref="A25:B25"/>
    <mergeCell ref="G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Функционирование и развитие сис</vt:lpstr>
      <vt:lpstr>Культура</vt:lpstr>
      <vt:lpstr>Развитие физической культуры</vt:lpstr>
      <vt:lpstr>Молодежная и семейная политика</vt:lpstr>
      <vt:lpstr>Развитие сельского хозяйства, м</vt:lpstr>
      <vt:lpstr>Инфраструктура Добрянского райо</vt:lpstr>
      <vt:lpstr>Управление земельными ресурсами</vt:lpstr>
      <vt:lpstr>Обеспечение общественной безопа</vt:lpstr>
      <vt:lpstr>Совершенствование системы муниц</vt:lpstr>
      <vt:lpstr>Управление муниципальными финан</vt:lpstr>
      <vt:lpstr>Гармонизация межнациональных и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cp:lastPrinted>2016-04-29T03:57:02Z</cp:lastPrinted>
  <dcterms:created xsi:type="dcterms:W3CDTF">2016-04-18T07:52:28Z</dcterms:created>
  <dcterms:modified xsi:type="dcterms:W3CDTF">2016-04-29T03:57:14Z</dcterms:modified>
</cp:coreProperties>
</file>