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Лист1" sheetId="5" r:id="rId1"/>
  </sheets>
  <calcPr calcId="152511"/>
</workbook>
</file>

<file path=xl/calcChain.xml><?xml version="1.0" encoding="utf-8"?>
<calcChain xmlns="http://schemas.openxmlformats.org/spreadsheetml/2006/main">
  <c r="D19" i="5" l="1"/>
  <c r="B15" i="5"/>
  <c r="B9" i="5" s="1"/>
  <c r="G41" i="5"/>
  <c r="F41" i="5"/>
  <c r="C41" i="5"/>
  <c r="B41" i="5"/>
  <c r="D46" i="5"/>
  <c r="D43" i="5"/>
  <c r="G9" i="5" l="1"/>
  <c r="F9" i="5"/>
  <c r="G39" i="5"/>
  <c r="F39" i="5"/>
  <c r="D39" i="5"/>
  <c r="D40" i="5"/>
  <c r="C39" i="5"/>
  <c r="B39" i="5"/>
  <c r="B37" i="5"/>
  <c r="G37" i="5"/>
  <c r="F37" i="5"/>
  <c r="D38" i="5"/>
  <c r="C37" i="5"/>
  <c r="D14" i="5"/>
  <c r="G11" i="5"/>
  <c r="F11" i="5"/>
  <c r="C11" i="5"/>
  <c r="B11" i="5"/>
  <c r="C15" i="5"/>
  <c r="F15" i="5"/>
  <c r="G15" i="5"/>
  <c r="D37" i="5" l="1"/>
  <c r="D15" i="5"/>
  <c r="D44" i="5"/>
  <c r="D47" i="5"/>
  <c r="D34" i="5"/>
  <c r="D12" i="5" l="1"/>
  <c r="D13" i="5"/>
  <c r="D16" i="5"/>
  <c r="D17" i="5"/>
  <c r="D18" i="5"/>
  <c r="D21" i="5"/>
  <c r="D24" i="5"/>
  <c r="D26" i="5"/>
  <c r="D27" i="5"/>
  <c r="D29" i="5"/>
  <c r="D30" i="5"/>
  <c r="D32" i="5"/>
  <c r="D41" i="5"/>
  <c r="D42" i="5"/>
  <c r="D45" i="5"/>
  <c r="G35" i="5" l="1"/>
  <c r="C35" i="5"/>
  <c r="F35" i="5"/>
  <c r="B35" i="5"/>
  <c r="C33" i="5"/>
  <c r="F33" i="5"/>
  <c r="G33" i="5"/>
  <c r="B33" i="5"/>
  <c r="C31" i="5"/>
  <c r="F31" i="5"/>
  <c r="G31" i="5"/>
  <c r="B31" i="5"/>
  <c r="B23" i="5"/>
  <c r="C23" i="5"/>
  <c r="F23" i="5"/>
  <c r="G23" i="5"/>
  <c r="C28" i="5"/>
  <c r="F28" i="5"/>
  <c r="G28" i="5"/>
  <c r="B28" i="5"/>
  <c r="C25" i="5"/>
  <c r="F25" i="5"/>
  <c r="G25" i="5"/>
  <c r="B25" i="5"/>
  <c r="C20" i="5"/>
  <c r="F20" i="5"/>
  <c r="G20" i="5"/>
  <c r="B20" i="5"/>
  <c r="C10" i="5"/>
  <c r="F10" i="5"/>
  <c r="G10" i="5"/>
  <c r="C9" i="5" l="1"/>
  <c r="D31" i="5"/>
  <c r="D33" i="5"/>
  <c r="D20" i="5"/>
  <c r="D25" i="5"/>
  <c r="D28" i="5"/>
  <c r="C22" i="5"/>
  <c r="D23" i="5"/>
  <c r="B10" i="5"/>
  <c r="D11" i="5"/>
  <c r="G22" i="5"/>
  <c r="F22" i="5"/>
  <c r="B22" i="5"/>
  <c r="D10" i="5" l="1"/>
  <c r="D9" i="5"/>
  <c r="C48" i="5"/>
  <c r="E45" i="5" s="1"/>
  <c r="F48" i="5"/>
  <c r="G48" i="5"/>
  <c r="D22" i="5"/>
  <c r="E41" i="5"/>
  <c r="E21" i="5"/>
  <c r="E9" i="5" l="1"/>
  <c r="E48" i="5" s="1"/>
  <c r="E17" i="5"/>
  <c r="E43" i="5"/>
  <c r="E37" i="5"/>
  <c r="E38" i="5"/>
  <c r="E40" i="5"/>
  <c r="E14" i="5"/>
  <c r="E39" i="5"/>
  <c r="E32" i="5"/>
  <c r="E10" i="5"/>
  <c r="E11" i="5"/>
  <c r="E28" i="5"/>
  <c r="E44" i="5"/>
  <c r="E31" i="5"/>
  <c r="E36" i="5"/>
  <c r="E34" i="5"/>
  <c r="E29" i="5"/>
  <c r="E22" i="5"/>
  <c r="E33" i="5"/>
  <c r="E35" i="5"/>
  <c r="E15" i="5"/>
  <c r="E47" i="5"/>
  <c r="E23" i="5"/>
  <c r="E26" i="5"/>
  <c r="E27" i="5"/>
  <c r="E30" i="5"/>
  <c r="E25" i="5"/>
  <c r="E12" i="5"/>
  <c r="E24" i="5"/>
  <c r="E13" i="5"/>
  <c r="E42" i="5"/>
  <c r="E16" i="5"/>
  <c r="E18" i="5"/>
  <c r="E20" i="5"/>
  <c r="B48" i="5"/>
  <c r="D48" i="5" s="1"/>
</calcChain>
</file>

<file path=xl/sharedStrings.xml><?xml version="1.0" encoding="utf-8"?>
<sst xmlns="http://schemas.openxmlformats.org/spreadsheetml/2006/main" count="52" uniqueCount="52">
  <si>
    <t>к Заключению КСП ДМР</t>
  </si>
  <si>
    <t>Единый налог на вмененный доход для отдельных видов деятельности</t>
  </si>
  <si>
    <t>Налог на имущество физических лиц</t>
  </si>
  <si>
    <t>Транспортный налог</t>
  </si>
  <si>
    <t>Транспортный налог с организаций</t>
  </si>
  <si>
    <t>Транспортный налог с физических лиц</t>
  </si>
  <si>
    <t xml:space="preserve">Земельный налог                     </t>
  </si>
  <si>
    <t>БЕЗВОЗМЕЗДНЫЕ ПОСТУПЛЕНИЯ</t>
  </si>
  <si>
    <t xml:space="preserve">Всего доходов </t>
  </si>
  <si>
    <t>НАЛОГОВЫЕ И НЕНАЛОГОВЫЕ ДОХОДЫ</t>
  </si>
  <si>
    <t>Налог на доходы физических лиц</t>
  </si>
  <si>
    <t>Наименование доходов</t>
  </si>
  <si>
    <t>Проект решения, тыс. руб.</t>
  </si>
  <si>
    <t>Проект решения 2019 год, тыс.руб.</t>
  </si>
  <si>
    <t>Акцизы по подакцизным товарам (продукции), производимым на территории Российской Федерации</t>
  </si>
  <si>
    <t>НАЛОГИ НА ПРИБЫЛЬ, ДОХОДЫ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</si>
  <si>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</si>
  <si>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</si>
  <si>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</si>
  <si>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</si>
  <si>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НАЛОГИ НА ИМУЩЕСТВО</t>
  </si>
  <si>
    <t xml:space="preserve">Земельный налог с организаций, обладающих земельным участком, расположенным в границах сельских поселений
</t>
  </si>
  <si>
    <t>Земельный налог с физических лиц, обладающих земельным участком, расположенным в границах сельских поселений</t>
  </si>
  <si>
    <t>ГОСУДАРСТВЕННАЯ ПОШЛИНА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</si>
  <si>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</si>
  <si>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ИСПОЛЬЗОВАНИЯ ИМУЩЕСТВА, НАХОДЯЩЕГОСЯ В ГОСУДАРСТВЕННОЙ И МУНИЦИПАЛЬНОЙ СОБСТВЕННОСТИ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</si>
  <si>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</si>
  <si>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ДОХОДЫ ОТ ПРОДАЖИ МАТЕРИАЛЬНЫХ И НЕМАТЕРИАЛЬНЫХ АКТИВОВ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</si>
  <si>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</si>
  <si>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НАЛОГИ НА СОВОКУПНЫЙ ДОХОД</t>
  </si>
  <si>
    <t>Дотации бюджетам сельских поселений на выравнивание бюджетной обеспеченности</t>
  </si>
  <si>
    <t>Субвенции бюджетам сельских поселений на выполнение передаваемых полномочий субъектов Российской Федерации</t>
  </si>
  <si>
    <t>% в общем объеме доходов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</si>
  <si>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</si>
  <si>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Анализ доходов бюджета Вильвенского сельского поселения на 2017-2020 гг.</t>
  </si>
  <si>
    <t>2017 год (ожид. испол.), тыс.руб.</t>
  </si>
  <si>
    <t>2018 год</t>
  </si>
  <si>
    <t>% к ожид. испол. 2017 года</t>
  </si>
  <si>
    <t>Проект решения 2020 год, тыс.руб.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</si>
  <si>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 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</si>
  <si>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</si>
  <si>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</si>
  <si>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r>
      <rPr>
        <b/>
        <sz val="10"/>
        <color rgb="FF000000"/>
        <rFont val="Times New Roman"/>
        <family val="1"/>
        <charset val="204"/>
      </rPr>
      <t>ШТРАФЫ, САНКЦИИ, ВОЗМЕЩЕНИЕ УЩЕРБА</t>
    </r>
    <r>
      <rPr>
        <sz val="10"/>
        <color rgb="FF000000"/>
        <rFont val="Times New Roman"/>
        <family val="1"/>
        <charset val="204"/>
      </rPr>
      <t xml:space="preserve">
</t>
    </r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</si>
  <si>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</si>
  <si>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ПРОЧИЕ НЕНАЛОГОВЫЕ ДОХОДЫ</t>
  </si>
  <si>
    <t>Прочие неналоговые доходы бюджетов сельских поселений</t>
  </si>
  <si>
    <t>Прочие межбюджетные трансферты, передаваемые бюджетам сельских поселений</t>
  </si>
  <si>
    <t>Прочие субсидии бюджетам сельских поселений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</si>
  <si>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</si>
  <si>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</si>
  <si>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Приложение   </t>
  </si>
  <si>
    <t>от 04.12.2017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</si>
</sst>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/>
    <xf numFmtId="164" fontId="4" fillId="0" borderId="1" xfId="0" applyNumberFormat="1" applyFont="1" applyBorder="1"/>
    <xf numFmtId="0" fontId="6" fillId="0" borderId="1" xfId="0" applyFont="1" applyBorder="1" applyAlignment="1">
      <alignment vertical="center" wrapText="1"/>
    </xf>
    <xf numFmtId="164" fontId="7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center"/>
    </xf>
    <xf numFmtId="164" fontId="9" fillId="0" borderId="1" xfId="0" applyNumberFormat="1" applyFont="1" applyBorder="1"/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zoomScaleNormal="100" workbookViewId="0">
      <selection activeCell="F4" sqref="F4"/>
    </sheetView>
  </sheetViews>
  <sheetFormatPr defaultRowHeight="15" x14ac:dyDescent="0.25"/>
  <cols>
    <col min="1" max="1" width="40.85546875" customWidth="1"/>
    <col min="2" max="2" width="14.28515625" customWidth="1"/>
    <col min="3" max="3" width="11.42578125" customWidth="1"/>
    <col min="4" max="4" width="12.42578125" customWidth="1"/>
    <col min="5" max="5" width="15.85546875" customWidth="1"/>
    <col min="6" max="6" width="10.7109375" customWidth="1"/>
    <col min="7" max="7" width="10.5703125" customWidth="1"/>
  </cols>
  <sheetData>
    <row r="1" spans="1:8" ht="15.75" x14ac:dyDescent="0.25">
      <c r="E1" s="2"/>
      <c r="F1" s="16" t="s">
        <v>50</v>
      </c>
      <c r="G1" s="16"/>
    </row>
    <row r="2" spans="1:8" ht="15.75" x14ac:dyDescent="0.25">
      <c r="E2" s="17" t="s">
        <v>0</v>
      </c>
      <c r="F2" s="17"/>
      <c r="G2" s="17"/>
    </row>
    <row r="3" spans="1:8" ht="15.75" x14ac:dyDescent="0.25">
      <c r="E3" s="1"/>
      <c r="F3" s="17" t="s">
        <v>51</v>
      </c>
      <c r="G3" s="17"/>
    </row>
    <row r="5" spans="1:8" ht="15.75" x14ac:dyDescent="0.25">
      <c r="A5" s="18" t="s">
        <v>34</v>
      </c>
      <c r="B5" s="18"/>
      <c r="C5" s="18"/>
      <c r="D5" s="18"/>
      <c r="E5" s="18"/>
      <c r="F5" s="18"/>
      <c r="G5" s="18"/>
    </row>
    <row r="7" spans="1:8" x14ac:dyDescent="0.25">
      <c r="A7" s="20" t="s">
        <v>11</v>
      </c>
      <c r="B7" s="19" t="s">
        <v>35</v>
      </c>
      <c r="C7" s="22" t="s">
        <v>36</v>
      </c>
      <c r="D7" s="23"/>
      <c r="E7" s="23"/>
      <c r="F7" s="19" t="s">
        <v>13</v>
      </c>
      <c r="G7" s="19" t="s">
        <v>38</v>
      </c>
      <c r="H7" s="1"/>
    </row>
    <row r="8" spans="1:8" ht="62.25" customHeight="1" x14ac:dyDescent="0.25">
      <c r="A8" s="21"/>
      <c r="B8" s="19"/>
      <c r="C8" s="5" t="s">
        <v>12</v>
      </c>
      <c r="D8" s="5" t="s">
        <v>37</v>
      </c>
      <c r="E8" s="5" t="s">
        <v>32</v>
      </c>
      <c r="F8" s="24"/>
      <c r="G8" s="24"/>
      <c r="H8" s="1"/>
    </row>
    <row r="9" spans="1:8" x14ac:dyDescent="0.25">
      <c r="A9" s="8" t="s">
        <v>9</v>
      </c>
      <c r="B9" s="9">
        <f>B10+B15+B20+B22+B31+B33+B35+B37+B39</f>
        <v>2132.6000000000004</v>
      </c>
      <c r="C9" s="9">
        <f>C10+C15+C20+C22+C31+C33+C35+C37+C39</f>
        <v>2143.2999999999997</v>
      </c>
      <c r="D9" s="9">
        <f>C9/B9*100</f>
        <v>100.50173497139639</v>
      </c>
      <c r="E9" s="9">
        <f>C9/C48*100</f>
        <v>24.215616490978316</v>
      </c>
      <c r="F9" s="9">
        <f>F10+F15+F20+F22+F31+F33+F35+F37+F39</f>
        <v>2185.9</v>
      </c>
      <c r="G9" s="9">
        <f>G10+G15+G20+G22+G31+G33+G35+G37+G39</f>
        <v>2248.6999999999998</v>
      </c>
      <c r="H9" s="6"/>
    </row>
    <row r="10" spans="1:8" x14ac:dyDescent="0.25">
      <c r="A10" s="8" t="s">
        <v>15</v>
      </c>
      <c r="B10" s="9">
        <f>B11</f>
        <v>640.20000000000005</v>
      </c>
      <c r="C10" s="9">
        <f t="shared" ref="C10:G10" si="0">C11</f>
        <v>680.40000000000009</v>
      </c>
      <c r="D10" s="9">
        <f t="shared" ref="D10:D48" si="1">C10/B10*100</f>
        <v>106.2792877225867</v>
      </c>
      <c r="E10" s="9">
        <f>C10/C48*100</f>
        <v>7.6873538284242287</v>
      </c>
      <c r="F10" s="9">
        <f t="shared" si="0"/>
        <v>717.8</v>
      </c>
      <c r="G10" s="9">
        <f t="shared" si="0"/>
        <v>760.19999999999993</v>
      </c>
      <c r="H10" s="6"/>
    </row>
    <row r="11" spans="1:8" x14ac:dyDescent="0.25">
      <c r="A11" s="8" t="s">
        <v>10</v>
      </c>
      <c r="B11" s="9">
        <f>B12+B13+B14</f>
        <v>640.20000000000005</v>
      </c>
      <c r="C11" s="9">
        <f>C12+C13+C14</f>
        <v>680.40000000000009</v>
      </c>
      <c r="D11" s="9">
        <f t="shared" si="1"/>
        <v>106.2792877225867</v>
      </c>
      <c r="E11" s="9">
        <f>C11/C48*100</f>
        <v>7.6873538284242287</v>
      </c>
      <c r="F11" s="9">
        <f>F12+F13+F14</f>
        <v>717.8</v>
      </c>
      <c r="G11" s="9">
        <f>G12+G13+G14</f>
        <v>760.19999999999993</v>
      </c>
      <c r="H11" s="6"/>
    </row>
    <row r="12" spans="1:8" ht="76.5" x14ac:dyDescent="0.25">
      <c r="A12" s="3" t="s">
        <v>39</v>
      </c>
      <c r="B12" s="7">
        <v>633.20000000000005</v>
      </c>
      <c r="C12" s="7">
        <v>671.2</v>
      </c>
      <c r="D12" s="9">
        <f t="shared" si="1"/>
        <v>106.0012634238787</v>
      </c>
      <c r="E12" s="7">
        <f>C12/C48*100</f>
        <v>7.5834095967641719</v>
      </c>
      <c r="F12" s="7">
        <v>708.1</v>
      </c>
      <c r="G12" s="7">
        <v>749.9</v>
      </c>
      <c r="H12" s="6"/>
    </row>
    <row r="13" spans="1:8" ht="114.75" x14ac:dyDescent="0.25">
      <c r="A13" s="3" t="s">
        <v>16</v>
      </c>
      <c r="B13" s="7">
        <v>2.7</v>
      </c>
      <c r="C13" s="7">
        <v>3.6</v>
      </c>
      <c r="D13" s="9">
        <f t="shared" si="1"/>
        <v>133.33333333333331</v>
      </c>
      <c r="E13" s="7">
        <f>C13/C48*100</f>
        <v>4.0673829780022375E-2</v>
      </c>
      <c r="F13" s="7">
        <v>3.8</v>
      </c>
      <c r="G13" s="7">
        <v>4</v>
      </c>
      <c r="H13" s="6"/>
    </row>
    <row r="14" spans="1:8" ht="51" x14ac:dyDescent="0.25">
      <c r="A14" s="3" t="s">
        <v>40</v>
      </c>
      <c r="B14" s="7">
        <v>4.3</v>
      </c>
      <c r="C14" s="7">
        <v>5.6</v>
      </c>
      <c r="D14" s="9">
        <f t="shared" si="1"/>
        <v>130.23255813953486</v>
      </c>
      <c r="E14" s="7">
        <f>C14/C48*100</f>
        <v>6.3270401880034799E-2</v>
      </c>
      <c r="F14" s="7">
        <v>5.9</v>
      </c>
      <c r="G14" s="7">
        <v>6.3</v>
      </c>
      <c r="H14" s="6"/>
    </row>
    <row r="15" spans="1:8" ht="38.25" x14ac:dyDescent="0.25">
      <c r="A15" s="8" t="s">
        <v>14</v>
      </c>
      <c r="B15" s="9">
        <f>B16+B17+B18+B19</f>
        <v>795</v>
      </c>
      <c r="C15" s="9">
        <f t="shared" ref="C15:G15" si="2">C16+C17+C18</f>
        <v>641.4</v>
      </c>
      <c r="D15" s="9">
        <f t="shared" si="1"/>
        <v>80.679245283018858</v>
      </c>
      <c r="E15" s="9">
        <f>C15/C48*100</f>
        <v>7.2467206724739857</v>
      </c>
      <c r="F15" s="9">
        <f t="shared" si="2"/>
        <v>711.2</v>
      </c>
      <c r="G15" s="9">
        <f t="shared" si="2"/>
        <v>731</v>
      </c>
      <c r="H15" s="6"/>
    </row>
    <row r="16" spans="1:8" ht="80.25" customHeight="1" x14ac:dyDescent="0.25">
      <c r="A16" s="4" t="s">
        <v>41</v>
      </c>
      <c r="B16" s="7">
        <v>278</v>
      </c>
      <c r="C16" s="7">
        <v>239.2</v>
      </c>
      <c r="D16" s="9">
        <f t="shared" si="1"/>
        <v>86.043165467625897</v>
      </c>
      <c r="E16" s="7">
        <f>C16/C48*100</f>
        <v>2.7025500231614865</v>
      </c>
      <c r="F16" s="7">
        <v>259.10000000000002</v>
      </c>
      <c r="G16" s="7">
        <v>263</v>
      </c>
      <c r="H16" s="6"/>
    </row>
    <row r="17" spans="1:8" ht="90" x14ac:dyDescent="0.25">
      <c r="A17" s="4" t="s">
        <v>18</v>
      </c>
      <c r="B17" s="7">
        <v>3</v>
      </c>
      <c r="C17" s="7">
        <v>2.1</v>
      </c>
      <c r="D17" s="9">
        <f t="shared" si="1"/>
        <v>70</v>
      </c>
      <c r="E17" s="7">
        <f>C17/C48*100</f>
        <v>2.3726400705013053E-2</v>
      </c>
      <c r="F17" s="7">
        <v>2.4</v>
      </c>
      <c r="G17" s="7">
        <v>2.5</v>
      </c>
      <c r="H17" s="6"/>
    </row>
    <row r="18" spans="1:8" ht="76.5" x14ac:dyDescent="0.25">
      <c r="A18" s="3" t="s">
        <v>17</v>
      </c>
      <c r="B18" s="7">
        <v>460</v>
      </c>
      <c r="C18" s="7">
        <v>400.1</v>
      </c>
      <c r="D18" s="9">
        <f t="shared" si="1"/>
        <v>86.978260869565233</v>
      </c>
      <c r="E18" s="7">
        <f>C18/C48*100</f>
        <v>4.5204442486074869</v>
      </c>
      <c r="F18" s="7">
        <v>449.7</v>
      </c>
      <c r="G18" s="7">
        <v>465.5</v>
      </c>
      <c r="H18" s="6"/>
    </row>
    <row r="19" spans="1:8" ht="77.25" customHeight="1" x14ac:dyDescent="0.25">
      <c r="A19" s="3" t="s">
        <v>49</v>
      </c>
      <c r="B19" s="7">
        <v>54</v>
      </c>
      <c r="C19" s="7">
        <v>0</v>
      </c>
      <c r="D19" s="9">
        <f t="shared" si="1"/>
        <v>0</v>
      </c>
      <c r="E19" s="7">
        <v>0</v>
      </c>
      <c r="F19" s="7">
        <v>0</v>
      </c>
      <c r="G19" s="7">
        <v>0</v>
      </c>
      <c r="H19" s="6"/>
    </row>
    <row r="20" spans="1:8" x14ac:dyDescent="0.25">
      <c r="A20" s="8" t="s">
        <v>29</v>
      </c>
      <c r="B20" s="9">
        <f>B21</f>
        <v>9.3000000000000007</v>
      </c>
      <c r="C20" s="9">
        <f t="shared" ref="C20:G20" si="3">C21</f>
        <v>9.8000000000000007</v>
      </c>
      <c r="D20" s="9">
        <f t="shared" si="1"/>
        <v>105.3763440860215</v>
      </c>
      <c r="E20" s="9">
        <f>C20/C48*100</f>
        <v>0.11072320329006093</v>
      </c>
      <c r="F20" s="9">
        <f t="shared" si="3"/>
        <v>10.199999999999999</v>
      </c>
      <c r="G20" s="9">
        <f t="shared" si="3"/>
        <v>10.8</v>
      </c>
      <c r="H20" s="6"/>
    </row>
    <row r="21" spans="1:8" ht="25.5" x14ac:dyDescent="0.25">
      <c r="A21" s="3" t="s">
        <v>1</v>
      </c>
      <c r="B21" s="7">
        <v>9.3000000000000007</v>
      </c>
      <c r="C21" s="7">
        <v>9.8000000000000007</v>
      </c>
      <c r="D21" s="9">
        <f t="shared" si="1"/>
        <v>105.3763440860215</v>
      </c>
      <c r="E21" s="7">
        <f>C21/C48*100</f>
        <v>0.11072320329006093</v>
      </c>
      <c r="F21" s="7">
        <v>10.199999999999999</v>
      </c>
      <c r="G21" s="7">
        <v>10.8</v>
      </c>
      <c r="H21" s="6"/>
    </row>
    <row r="22" spans="1:8" x14ac:dyDescent="0.25">
      <c r="A22" s="8" t="s">
        <v>20</v>
      </c>
      <c r="B22" s="9">
        <f>B23+B25+B28</f>
        <v>674.9</v>
      </c>
      <c r="C22" s="9">
        <f t="shared" ref="C22:G22" si="4">C23+C25+C28</f>
        <v>688.4</v>
      </c>
      <c r="D22" s="9">
        <f t="shared" si="1"/>
        <v>102.00029634019853</v>
      </c>
      <c r="E22" s="9">
        <f>C22/C48*100</f>
        <v>7.7777401168242779</v>
      </c>
      <c r="F22" s="9">
        <f t="shared" si="4"/>
        <v>688.4</v>
      </c>
      <c r="G22" s="9">
        <f t="shared" si="4"/>
        <v>688.4</v>
      </c>
      <c r="H22" s="6"/>
    </row>
    <row r="23" spans="1:8" x14ac:dyDescent="0.25">
      <c r="A23" s="8" t="s">
        <v>2</v>
      </c>
      <c r="B23" s="9">
        <f>B24</f>
        <v>94.1</v>
      </c>
      <c r="C23" s="9">
        <f t="shared" ref="C23:G23" si="5">C24</f>
        <v>94.1</v>
      </c>
      <c r="D23" s="9">
        <f t="shared" si="1"/>
        <v>100</v>
      </c>
      <c r="E23" s="9">
        <f>C23/C48*100</f>
        <v>1.0631687173055846</v>
      </c>
      <c r="F23" s="9">
        <f t="shared" si="5"/>
        <v>94.1</v>
      </c>
      <c r="G23" s="9">
        <f t="shared" si="5"/>
        <v>94.1</v>
      </c>
      <c r="H23" s="6"/>
    </row>
    <row r="24" spans="1:8" ht="57" customHeight="1" x14ac:dyDescent="0.25">
      <c r="A24" s="10" t="s">
        <v>19</v>
      </c>
      <c r="B24" s="7">
        <v>94.1</v>
      </c>
      <c r="C24" s="7">
        <v>94.1</v>
      </c>
      <c r="D24" s="9">
        <f t="shared" si="1"/>
        <v>100</v>
      </c>
      <c r="E24" s="7">
        <f>C24/C48*100</f>
        <v>1.0631687173055846</v>
      </c>
      <c r="F24" s="7">
        <v>94.1</v>
      </c>
      <c r="G24" s="7">
        <v>94.1</v>
      </c>
      <c r="H24" s="6"/>
    </row>
    <row r="25" spans="1:8" x14ac:dyDescent="0.25">
      <c r="A25" s="8" t="s">
        <v>3</v>
      </c>
      <c r="B25" s="9">
        <f>B26+B27</f>
        <v>451.29999999999995</v>
      </c>
      <c r="C25" s="9">
        <f t="shared" ref="C25:G25" si="6">C26+C27</f>
        <v>451.29999999999995</v>
      </c>
      <c r="D25" s="9">
        <f t="shared" si="1"/>
        <v>100</v>
      </c>
      <c r="E25" s="9">
        <f>C25/C48*100</f>
        <v>5.0989164943678045</v>
      </c>
      <c r="F25" s="9">
        <f t="shared" si="6"/>
        <v>451.29999999999995</v>
      </c>
      <c r="G25" s="9">
        <f t="shared" si="6"/>
        <v>451.29999999999995</v>
      </c>
      <c r="H25" s="6"/>
    </row>
    <row r="26" spans="1:8" x14ac:dyDescent="0.25">
      <c r="A26" s="3" t="s">
        <v>4</v>
      </c>
      <c r="B26" s="7">
        <v>53.9</v>
      </c>
      <c r="C26" s="7">
        <v>53.9</v>
      </c>
      <c r="D26" s="9">
        <f t="shared" si="1"/>
        <v>100</v>
      </c>
      <c r="E26" s="7">
        <f>C26/C48*100</f>
        <v>0.6089776180953349</v>
      </c>
      <c r="F26" s="7">
        <v>53.9</v>
      </c>
      <c r="G26" s="7">
        <v>53.9</v>
      </c>
      <c r="H26" s="6"/>
    </row>
    <row r="27" spans="1:8" x14ac:dyDescent="0.25">
      <c r="A27" s="3" t="s">
        <v>5</v>
      </c>
      <c r="B27" s="7">
        <v>397.4</v>
      </c>
      <c r="C27" s="7">
        <v>397.4</v>
      </c>
      <c r="D27" s="9">
        <f t="shared" si="1"/>
        <v>100</v>
      </c>
      <c r="E27" s="7">
        <f>C27/C48*100</f>
        <v>4.4899388762724692</v>
      </c>
      <c r="F27" s="7">
        <v>397.4</v>
      </c>
      <c r="G27" s="7">
        <v>397.4</v>
      </c>
      <c r="H27" s="6"/>
    </row>
    <row r="28" spans="1:8" x14ac:dyDescent="0.25">
      <c r="A28" s="8" t="s">
        <v>6</v>
      </c>
      <c r="B28" s="9">
        <f>B29+B30</f>
        <v>129.5</v>
      </c>
      <c r="C28" s="9">
        <f t="shared" ref="C28:G28" si="7">C29+C30</f>
        <v>143</v>
      </c>
      <c r="D28" s="9">
        <f t="shared" si="1"/>
        <v>110.42471042471043</v>
      </c>
      <c r="E28" s="9">
        <f>C28/C48*100</f>
        <v>1.6156549051508886</v>
      </c>
      <c r="F28" s="9">
        <f t="shared" si="7"/>
        <v>143</v>
      </c>
      <c r="G28" s="9">
        <f t="shared" si="7"/>
        <v>143</v>
      </c>
      <c r="H28" s="6"/>
    </row>
    <row r="29" spans="1:8" ht="39" customHeight="1" x14ac:dyDescent="0.25">
      <c r="A29" s="11" t="s">
        <v>21</v>
      </c>
      <c r="B29" s="7">
        <v>81</v>
      </c>
      <c r="C29" s="7">
        <v>81</v>
      </c>
      <c r="D29" s="9">
        <f t="shared" si="1"/>
        <v>100</v>
      </c>
      <c r="E29" s="7">
        <f>C29/C48*100</f>
        <v>0.91516117005050335</v>
      </c>
      <c r="F29" s="7">
        <v>81</v>
      </c>
      <c r="G29" s="7">
        <v>81</v>
      </c>
      <c r="H29" s="6"/>
    </row>
    <row r="30" spans="1:8" ht="43.5" customHeight="1" x14ac:dyDescent="0.25">
      <c r="A30" s="3" t="s">
        <v>22</v>
      </c>
      <c r="B30" s="7">
        <v>48.5</v>
      </c>
      <c r="C30" s="7">
        <v>62</v>
      </c>
      <c r="D30" s="9">
        <f t="shared" si="1"/>
        <v>127.83505154639174</v>
      </c>
      <c r="E30" s="7">
        <f>C30/C48*100</f>
        <v>0.70049373510038526</v>
      </c>
      <c r="F30" s="7">
        <v>62</v>
      </c>
      <c r="G30" s="7">
        <v>62</v>
      </c>
      <c r="H30" s="6"/>
    </row>
    <row r="31" spans="1:8" ht="22.5" customHeight="1" x14ac:dyDescent="0.25">
      <c r="A31" s="8" t="s">
        <v>23</v>
      </c>
      <c r="B31" s="9">
        <f>B32</f>
        <v>6.8</v>
      </c>
      <c r="C31" s="9">
        <f t="shared" ref="C31:G31" si="8">C32</f>
        <v>6.8</v>
      </c>
      <c r="D31" s="9">
        <f t="shared" si="1"/>
        <v>100</v>
      </c>
      <c r="E31" s="9">
        <f>C31/C48*100</f>
        <v>7.6828345140042262E-2</v>
      </c>
      <c r="F31" s="9">
        <f t="shared" si="8"/>
        <v>6.8</v>
      </c>
      <c r="G31" s="9">
        <f t="shared" si="8"/>
        <v>6.8</v>
      </c>
      <c r="H31" s="6"/>
    </row>
    <row r="32" spans="1:8" ht="92.25" customHeight="1" x14ac:dyDescent="0.25">
      <c r="A32" s="3" t="s">
        <v>24</v>
      </c>
      <c r="B32" s="7">
        <v>6.8</v>
      </c>
      <c r="C32" s="7">
        <v>6.8</v>
      </c>
      <c r="D32" s="9">
        <f t="shared" si="1"/>
        <v>100</v>
      </c>
      <c r="E32" s="7">
        <f>C32/C48*100</f>
        <v>7.6828345140042262E-2</v>
      </c>
      <c r="F32" s="7">
        <v>6.8</v>
      </c>
      <c r="G32" s="7">
        <v>6.8</v>
      </c>
      <c r="H32" s="6"/>
    </row>
    <row r="33" spans="1:8" ht="51" x14ac:dyDescent="0.25">
      <c r="A33" s="8" t="s">
        <v>25</v>
      </c>
      <c r="B33" s="9">
        <f>B34</f>
        <v>0.9</v>
      </c>
      <c r="C33" s="9">
        <f t="shared" ref="C33:G33" si="9">C34</f>
        <v>42.7</v>
      </c>
      <c r="D33" s="9">
        <f t="shared" si="1"/>
        <v>4744.4444444444453</v>
      </c>
      <c r="E33" s="9">
        <f>C33/C48*100</f>
        <v>0.48243681433526542</v>
      </c>
      <c r="F33" s="9">
        <f t="shared" si="9"/>
        <v>0.9</v>
      </c>
      <c r="G33" s="9">
        <f t="shared" si="9"/>
        <v>0.9</v>
      </c>
      <c r="H33" s="6"/>
    </row>
    <row r="34" spans="1:8" ht="87.75" customHeight="1" x14ac:dyDescent="0.25">
      <c r="A34" s="3" t="s">
        <v>26</v>
      </c>
      <c r="B34" s="7">
        <v>0.9</v>
      </c>
      <c r="C34" s="7">
        <v>42.7</v>
      </c>
      <c r="D34" s="9">
        <f t="shared" si="1"/>
        <v>4744.4444444444453</v>
      </c>
      <c r="E34" s="7">
        <f>C34/C48*100</f>
        <v>0.48243681433526542</v>
      </c>
      <c r="F34" s="7">
        <v>0.9</v>
      </c>
      <c r="G34" s="7">
        <v>0.9</v>
      </c>
      <c r="H34" s="6"/>
    </row>
    <row r="35" spans="1:8" ht="30" customHeight="1" x14ac:dyDescent="0.25">
      <c r="A35" s="8" t="s">
        <v>27</v>
      </c>
      <c r="B35" s="9">
        <f>B36</f>
        <v>0</v>
      </c>
      <c r="C35" s="9">
        <f t="shared" ref="C35:G35" si="10">C36</f>
        <v>23.2</v>
      </c>
      <c r="D35" s="9">
        <v>2320</v>
      </c>
      <c r="E35" s="9">
        <f>C35/C48*100</f>
        <v>0.26212023636014414</v>
      </c>
      <c r="F35" s="9">
        <f t="shared" si="10"/>
        <v>0</v>
      </c>
      <c r="G35" s="9">
        <f t="shared" si="10"/>
        <v>0</v>
      </c>
      <c r="H35" s="6"/>
    </row>
    <row r="36" spans="1:8" ht="64.5" customHeight="1" x14ac:dyDescent="0.25">
      <c r="A36" s="3" t="s">
        <v>28</v>
      </c>
      <c r="B36" s="7">
        <v>0</v>
      </c>
      <c r="C36" s="7">
        <v>23.2</v>
      </c>
      <c r="D36" s="9">
        <v>2320</v>
      </c>
      <c r="E36" s="7">
        <f>C36/C48*100</f>
        <v>0.26212023636014414</v>
      </c>
      <c r="F36" s="7">
        <v>0</v>
      </c>
      <c r="G36" s="7">
        <v>0</v>
      </c>
      <c r="H36" s="6"/>
    </row>
    <row r="37" spans="1:8" ht="27.75" customHeight="1" x14ac:dyDescent="0.25">
      <c r="A37" s="14" t="s">
        <v>42</v>
      </c>
      <c r="B37" s="9">
        <f>B38</f>
        <v>1</v>
      </c>
      <c r="C37" s="9">
        <f>C38</f>
        <v>1</v>
      </c>
      <c r="D37" s="9">
        <f t="shared" si="1"/>
        <v>100</v>
      </c>
      <c r="E37" s="9">
        <f>C37/C48*100</f>
        <v>1.1298286050006214E-2</v>
      </c>
      <c r="F37" s="9">
        <f>F38</f>
        <v>1</v>
      </c>
      <c r="G37" s="9">
        <f>G38</f>
        <v>1</v>
      </c>
      <c r="H37" s="6"/>
    </row>
    <row r="38" spans="1:8" ht="40.5" customHeight="1" x14ac:dyDescent="0.25">
      <c r="A38" s="14" t="s">
        <v>43</v>
      </c>
      <c r="B38" s="7">
        <v>1</v>
      </c>
      <c r="C38" s="7">
        <v>1</v>
      </c>
      <c r="D38" s="9">
        <f t="shared" si="1"/>
        <v>100</v>
      </c>
      <c r="E38" s="7">
        <f>C38/C48*100</f>
        <v>1.1298286050006214E-2</v>
      </c>
      <c r="F38" s="7">
        <v>1</v>
      </c>
      <c r="G38" s="7">
        <v>1</v>
      </c>
      <c r="H38" s="6"/>
    </row>
    <row r="39" spans="1:8" ht="15" customHeight="1" x14ac:dyDescent="0.25">
      <c r="A39" s="15" t="s">
        <v>44</v>
      </c>
      <c r="B39" s="9">
        <f>B40</f>
        <v>4.5</v>
      </c>
      <c r="C39" s="9">
        <f>C40</f>
        <v>49.6</v>
      </c>
      <c r="D39" s="9">
        <f t="shared" si="1"/>
        <v>1102.2222222222222</v>
      </c>
      <c r="E39" s="9">
        <f>C39/C48*100</f>
        <v>0.5603949880803083</v>
      </c>
      <c r="F39" s="9">
        <f>F40</f>
        <v>49.6</v>
      </c>
      <c r="G39" s="9">
        <f>G40</f>
        <v>49.6</v>
      </c>
      <c r="H39" s="6"/>
    </row>
    <row r="40" spans="1:8" ht="26.25" customHeight="1" x14ac:dyDescent="0.25">
      <c r="A40" s="3" t="s">
        <v>45</v>
      </c>
      <c r="B40" s="7">
        <v>4.5</v>
      </c>
      <c r="C40" s="7">
        <v>49.6</v>
      </c>
      <c r="D40" s="9">
        <f t="shared" si="1"/>
        <v>1102.2222222222222</v>
      </c>
      <c r="E40" s="7">
        <f>C40/C48*100</f>
        <v>0.5603949880803083</v>
      </c>
      <c r="F40" s="7">
        <v>49.6</v>
      </c>
      <c r="G40" s="7">
        <v>49.6</v>
      </c>
      <c r="H40" s="6"/>
    </row>
    <row r="41" spans="1:8" x14ac:dyDescent="0.25">
      <c r="A41" s="8" t="s">
        <v>7</v>
      </c>
      <c r="B41" s="9">
        <f>B42+B43+B44+B45+B46+B47</f>
        <v>9791.5</v>
      </c>
      <c r="C41" s="9">
        <f>C42+C43+C44+C45+C46+C47</f>
        <v>6707.6</v>
      </c>
      <c r="D41" s="9">
        <f t="shared" si="1"/>
        <v>68.50431496706328</v>
      </c>
      <c r="E41" s="9">
        <f>C41/C48*100</f>
        <v>75.784383509021694</v>
      </c>
      <c r="F41" s="9">
        <f>F42+F43+F44+F45+F46+F47</f>
        <v>6389.1</v>
      </c>
      <c r="G41" s="9">
        <f>G42+G43+G44+G45+G46+G47</f>
        <v>6387.6</v>
      </c>
      <c r="H41" s="6"/>
    </row>
    <row r="42" spans="1:8" ht="27.75" customHeight="1" x14ac:dyDescent="0.25">
      <c r="A42" s="3" t="s">
        <v>30</v>
      </c>
      <c r="B42" s="7">
        <v>6201.8</v>
      </c>
      <c r="C42" s="7">
        <v>6458.9</v>
      </c>
      <c r="D42" s="9">
        <f t="shared" si="1"/>
        <v>104.1455706407817</v>
      </c>
      <c r="E42" s="7">
        <f>C42/C48*100</f>
        <v>72.974499768385144</v>
      </c>
      <c r="F42" s="7">
        <v>6292</v>
      </c>
      <c r="G42" s="7">
        <v>6287.6</v>
      </c>
      <c r="H42" s="6"/>
    </row>
    <row r="43" spans="1:8" ht="17.25" customHeight="1" x14ac:dyDescent="0.25">
      <c r="A43" s="3" t="s">
        <v>47</v>
      </c>
      <c r="B43" s="7">
        <v>315.60000000000002</v>
      </c>
      <c r="C43" s="7">
        <v>0</v>
      </c>
      <c r="D43" s="9">
        <f t="shared" si="1"/>
        <v>0</v>
      </c>
      <c r="E43" s="7">
        <f>C43/C48*100</f>
        <v>0</v>
      </c>
      <c r="F43" s="7">
        <v>0</v>
      </c>
      <c r="G43" s="7">
        <v>0</v>
      </c>
      <c r="H43" s="6"/>
    </row>
    <row r="44" spans="1:8" ht="51" customHeight="1" x14ac:dyDescent="0.25">
      <c r="A44" s="3" t="s">
        <v>33</v>
      </c>
      <c r="B44" s="7">
        <v>72.7</v>
      </c>
      <c r="C44" s="7">
        <v>79.099999999999994</v>
      </c>
      <c r="D44" s="9">
        <f t="shared" si="1"/>
        <v>108.80330123796422</v>
      </c>
      <c r="E44" s="7">
        <f>C44/C48*100</f>
        <v>0.89369442655549158</v>
      </c>
      <c r="F44" s="7">
        <v>80</v>
      </c>
      <c r="G44" s="7">
        <v>82.9</v>
      </c>
      <c r="H44" s="6"/>
    </row>
    <row r="45" spans="1:8" ht="48.75" customHeight="1" x14ac:dyDescent="0.25">
      <c r="A45" s="3" t="s">
        <v>31</v>
      </c>
      <c r="B45" s="7">
        <v>19.399999999999999</v>
      </c>
      <c r="C45" s="7">
        <v>17.100000000000001</v>
      </c>
      <c r="D45" s="9">
        <f t="shared" si="1"/>
        <v>88.144329896907223</v>
      </c>
      <c r="E45" s="7">
        <f>C45/C48*100</f>
        <v>0.19320069145510629</v>
      </c>
      <c r="F45" s="7">
        <v>17.100000000000001</v>
      </c>
      <c r="G45" s="7">
        <v>17.100000000000001</v>
      </c>
      <c r="H45" s="6"/>
    </row>
    <row r="46" spans="1:8" ht="95.25" customHeight="1" x14ac:dyDescent="0.25">
      <c r="A46" s="3" t="s">
        <v>48</v>
      </c>
      <c r="B46" s="7">
        <v>272.10000000000002</v>
      </c>
      <c r="C46" s="7">
        <v>0</v>
      </c>
      <c r="D46" s="9">
        <f t="shared" si="1"/>
        <v>0</v>
      </c>
      <c r="E46" s="7">
        <v>0</v>
      </c>
      <c r="F46" s="7">
        <v>0</v>
      </c>
      <c r="G46" s="7">
        <v>0</v>
      </c>
      <c r="H46" s="6"/>
    </row>
    <row r="47" spans="1:8" ht="27.75" customHeight="1" x14ac:dyDescent="0.25">
      <c r="A47" s="3" t="s">
        <v>46</v>
      </c>
      <c r="B47" s="7">
        <v>2909.9</v>
      </c>
      <c r="C47" s="7">
        <v>152.5</v>
      </c>
      <c r="D47" s="9">
        <f t="shared" si="1"/>
        <v>5.2407299219904457</v>
      </c>
      <c r="E47" s="7">
        <f>C47/C48*100</f>
        <v>1.7229886226259477</v>
      </c>
      <c r="F47" s="7">
        <v>0</v>
      </c>
      <c r="G47" s="7">
        <v>0</v>
      </c>
      <c r="H47" s="6"/>
    </row>
    <row r="48" spans="1:8" x14ac:dyDescent="0.25">
      <c r="A48" s="12" t="s">
        <v>8</v>
      </c>
      <c r="B48" s="13">
        <f>B9+B41</f>
        <v>11924.1</v>
      </c>
      <c r="C48" s="13">
        <f t="shared" ref="C48:G48" si="11">C9+C41</f>
        <v>8850.9</v>
      </c>
      <c r="D48" s="9">
        <f t="shared" si="1"/>
        <v>74.226985684454178</v>
      </c>
      <c r="E48" s="13">
        <f>E9+E41</f>
        <v>100.00000000000001</v>
      </c>
      <c r="F48" s="13">
        <f t="shared" si="11"/>
        <v>8575</v>
      </c>
      <c r="G48" s="13">
        <f t="shared" si="11"/>
        <v>8636.2999999999993</v>
      </c>
      <c r="H48" s="6"/>
    </row>
    <row r="49" spans="8:8" x14ac:dyDescent="0.25">
      <c r="H49" s="6"/>
    </row>
  </sheetData>
  <mergeCells count="9">
    <mergeCell ref="F1:G1"/>
    <mergeCell ref="E2:G2"/>
    <mergeCell ref="F3:G3"/>
    <mergeCell ref="A5:G5"/>
    <mergeCell ref="B7:B8"/>
    <mergeCell ref="A7:A8"/>
    <mergeCell ref="C7:E7"/>
    <mergeCell ref="F7:F8"/>
    <mergeCell ref="G7:G8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2017-12-05T05:27:31Z</dcterms:modified>
</cp:coreProperties>
</file>