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Ирина\Documents\Поселения\Проект 2018-2020\Полазна\"/>
    </mc:Choice>
  </mc:AlternateContent>
  <bookViews>
    <workbookView xWindow="0" yWindow="0" windowWidth="28800" windowHeight="12435" activeTab="1"/>
  </bookViews>
  <sheets>
    <sheet name="Приложение № 1" sheetId="2" r:id="rId1"/>
    <sheet name="Приложение № 2" sheetId="4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" i="2" l="1"/>
  <c r="F6" i="2"/>
  <c r="E6" i="2"/>
  <c r="E7" i="2"/>
  <c r="D6" i="2"/>
  <c r="L20" i="4" l="1"/>
  <c r="K20" i="4"/>
  <c r="J20" i="4"/>
  <c r="L19" i="4"/>
  <c r="K19" i="4"/>
  <c r="J19" i="4"/>
  <c r="L17" i="4"/>
  <c r="K17" i="4"/>
  <c r="J17" i="4"/>
  <c r="L16" i="4"/>
  <c r="K16" i="4"/>
  <c r="J16" i="4"/>
  <c r="L15" i="4"/>
  <c r="K15" i="4"/>
  <c r="J15" i="4"/>
  <c r="L14" i="4"/>
  <c r="K14" i="4"/>
  <c r="J14" i="4"/>
  <c r="L13" i="4"/>
  <c r="K13" i="4"/>
  <c r="J13" i="4"/>
  <c r="L12" i="4"/>
  <c r="K12" i="4"/>
  <c r="J12" i="4"/>
  <c r="L11" i="4"/>
  <c r="K11" i="4"/>
  <c r="J11" i="4"/>
  <c r="L10" i="4"/>
  <c r="K10" i="4"/>
  <c r="J10" i="4"/>
  <c r="L8" i="4"/>
  <c r="K8" i="4"/>
  <c r="J8" i="4"/>
  <c r="L7" i="4"/>
  <c r="K7" i="4"/>
  <c r="J7" i="4"/>
  <c r="L6" i="4"/>
  <c r="K6" i="4"/>
  <c r="J6" i="4"/>
  <c r="L5" i="4"/>
  <c r="K5" i="4"/>
  <c r="J5" i="4"/>
  <c r="I19" i="4"/>
  <c r="H19" i="4"/>
  <c r="G19" i="4"/>
  <c r="F19" i="4"/>
  <c r="E19" i="4"/>
  <c r="D19" i="4"/>
  <c r="D18" i="4"/>
  <c r="I20" i="4"/>
  <c r="H20" i="4"/>
  <c r="G20" i="4"/>
  <c r="F20" i="4"/>
  <c r="E20" i="4"/>
  <c r="D20" i="4"/>
  <c r="I9" i="4" l="1"/>
  <c r="H9" i="4"/>
  <c r="G9" i="4"/>
  <c r="F9" i="4"/>
  <c r="F18" i="4" s="1"/>
  <c r="E9" i="4"/>
  <c r="E18" i="4" s="1"/>
  <c r="D9" i="4"/>
  <c r="J9" i="4" l="1"/>
  <c r="G18" i="4"/>
  <c r="J18" i="4" s="1"/>
  <c r="K9" i="4"/>
  <c r="H18" i="4"/>
  <c r="K18" i="4" s="1"/>
  <c r="L9" i="4"/>
  <c r="I18" i="4"/>
  <c r="L18" i="4" s="1"/>
  <c r="C6" i="2"/>
  <c r="B6" i="2"/>
  <c r="D10" i="2" l="1"/>
  <c r="G42" i="2"/>
  <c r="F42" i="2"/>
  <c r="E45" i="2"/>
  <c r="E35" i="2"/>
  <c r="D45" i="2"/>
  <c r="D36" i="2"/>
  <c r="D35" i="2"/>
  <c r="D9" i="2"/>
  <c r="C42" i="2"/>
  <c r="C38" i="2"/>
  <c r="C32" i="2"/>
  <c r="C30" i="2"/>
  <c r="C25" i="2"/>
  <c r="E25" i="2" s="1"/>
  <c r="C21" i="2"/>
  <c r="C18" i="2"/>
  <c r="C16" i="2"/>
  <c r="C12" i="2"/>
  <c r="B32" i="2"/>
  <c r="B42" i="2"/>
  <c r="C24" i="2" l="1"/>
  <c r="C15" i="2"/>
  <c r="C5" i="2" s="1"/>
  <c r="C37" i="2"/>
  <c r="E37" i="2" s="1"/>
  <c r="C7" i="2" l="1"/>
  <c r="C52" i="2"/>
  <c r="E5" i="2" s="1"/>
  <c r="G38" i="2"/>
  <c r="F38" i="2"/>
  <c r="G32" i="2"/>
  <c r="F32" i="2"/>
  <c r="G30" i="2"/>
  <c r="F30" i="2"/>
  <c r="G25" i="2"/>
  <c r="F25" i="2"/>
  <c r="G21" i="2"/>
  <c r="F21" i="2"/>
  <c r="G18" i="2"/>
  <c r="F18" i="2"/>
  <c r="G16" i="2"/>
  <c r="F16" i="2"/>
  <c r="E46" i="2"/>
  <c r="E44" i="2"/>
  <c r="E43" i="2"/>
  <c r="E39" i="2"/>
  <c r="E36" i="2"/>
  <c r="E34" i="2"/>
  <c r="E33" i="2"/>
  <c r="E31" i="2"/>
  <c r="E29" i="2"/>
  <c r="E28" i="2"/>
  <c r="E27" i="2"/>
  <c r="E26" i="2"/>
  <c r="E23" i="2"/>
  <c r="E22" i="2"/>
  <c r="E20" i="2"/>
  <c r="E19" i="2"/>
  <c r="E17" i="2"/>
  <c r="E14" i="2"/>
  <c r="E13" i="2"/>
  <c r="D46" i="2"/>
  <c r="D44" i="2"/>
  <c r="D43" i="2"/>
  <c r="D39" i="2"/>
  <c r="D34" i="2"/>
  <c r="D33" i="2"/>
  <c r="D31" i="2"/>
  <c r="D29" i="2"/>
  <c r="D28" i="2"/>
  <c r="D27" i="2"/>
  <c r="D23" i="2"/>
  <c r="D22" i="2"/>
  <c r="D20" i="2"/>
  <c r="D19" i="2"/>
  <c r="D17" i="2"/>
  <c r="D14" i="2"/>
  <c r="D13" i="2"/>
  <c r="D11" i="2"/>
  <c r="E42" i="2"/>
  <c r="E38" i="2"/>
  <c r="E30" i="2"/>
  <c r="E18" i="2"/>
  <c r="B38" i="2"/>
  <c r="B37" i="2" s="1"/>
  <c r="B21" i="2"/>
  <c r="B25" i="2"/>
  <c r="B30" i="2"/>
  <c r="B18" i="2"/>
  <c r="B16" i="2"/>
  <c r="B12" i="2"/>
  <c r="F24" i="2" l="1"/>
  <c r="G24" i="2"/>
  <c r="D12" i="2"/>
  <c r="B24" i="2"/>
  <c r="E10" i="2"/>
  <c r="G37" i="2"/>
  <c r="D32" i="2"/>
  <c r="B15" i="2"/>
  <c r="D16" i="2"/>
  <c r="D30" i="2"/>
  <c r="E16" i="2"/>
  <c r="E24" i="2"/>
  <c r="E32" i="2"/>
  <c r="D38" i="2"/>
  <c r="E21" i="2"/>
  <c r="G15" i="2"/>
  <c r="G7" i="2" s="1"/>
  <c r="D18" i="2"/>
  <c r="D42" i="2"/>
  <c r="D21" i="2"/>
  <c r="D25" i="2"/>
  <c r="F15" i="2"/>
  <c r="F7" i="2" s="1"/>
  <c r="F37" i="2"/>
  <c r="B7" i="2" l="1"/>
  <c r="D7" i="2" s="1"/>
  <c r="B5" i="2"/>
  <c r="G5" i="2"/>
  <c r="D24" i="2"/>
  <c r="F5" i="2"/>
  <c r="D37" i="2"/>
  <c r="E15" i="2"/>
  <c r="D15" i="2"/>
  <c r="D5" i="2" l="1"/>
  <c r="B52" i="2"/>
  <c r="D52" i="2" s="1"/>
  <c r="E9" i="2"/>
  <c r="E12" i="2"/>
  <c r="E11" i="2"/>
</calcChain>
</file>

<file path=xl/sharedStrings.xml><?xml version="1.0" encoding="utf-8"?>
<sst xmlns="http://schemas.openxmlformats.org/spreadsheetml/2006/main" count="106" uniqueCount="83">
  <si>
    <t>Наименование доходов</t>
  </si>
  <si>
    <t>в том числе:</t>
  </si>
  <si>
    <t>- налог на доходы физических лиц</t>
  </si>
  <si>
    <t>- акцизы</t>
  </si>
  <si>
    <t>Налоги на совокупный доход</t>
  </si>
  <si>
    <t>Единый налог на вмененный доход для отдельных видов деятельности</t>
  </si>
  <si>
    <t>Единый сельскохозяйственный налог</t>
  </si>
  <si>
    <t>Налоги на имущество</t>
  </si>
  <si>
    <t>Налог на имущество физических лиц</t>
  </si>
  <si>
    <t xml:space="preserve">Налог на имущество физических лиц, взимаемый по ставкам, применяемым к объектам налогообложения, расположенным в границах городских поселений  </t>
  </si>
  <si>
    <t>Транспортный налог</t>
  </si>
  <si>
    <t>Транспортный налог с организаций</t>
  </si>
  <si>
    <t>Транспортный налог с физических лиц</t>
  </si>
  <si>
    <t xml:space="preserve">Земельный налог                     </t>
  </si>
  <si>
    <t>Земельный налог с организаций, обладающих земельным участком, расположенным в границах городских  поселений</t>
  </si>
  <si>
    <t xml:space="preserve">Земельный налог с физических, обладающих земельным участком, расположенным в границах  городских  поселений          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</si>
  <si>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</si>
  <si>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</si>
  <si>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>Доходы от сдачи в аренду имущества, находящегося в оперативном управлении органов управления  городских поселений и созданных ими учреждений (за исключением имущества муниципальных бюджетных и автономных учреждений)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</si>
  <si>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</si>
  <si>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Прочие поступления от использования имущества, находящегося в собственности городских 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</si>
  <si>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Прочие доходы от оказания платных услуг (работ) получателями средств бюджетов   городских поселений</t>
  </si>
  <si>
    <t xml:space="preserve">Доходы от продажи  материальных и нематериальных активов </t>
  </si>
  <si>
    <t>Доходы от реализации имущества, находящегося в собственности  городских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</si>
  <si>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</si>
  <si>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БЕЗВОЗМЕЗДНЫЕ ПОСТУПЛЕНИЯ</t>
  </si>
  <si>
    <t>Дотации бюджетам городских  поселений на выравнивание бюджетной обеспеченности</t>
  </si>
  <si>
    <t>Дотации из регионального ФФПП края</t>
  </si>
  <si>
    <t>Субвенции бюджетам субъектов Российской Федерации и муниципальных образований</t>
  </si>
  <si>
    <t>Субвенции бюджетам  городских поселений на осуществление первичного воинского учета на территориях, где отсутствуют военные комиссариаты</t>
  </si>
  <si>
    <t>Субвенции бюджетам городских поселений  на составление протоколов об административных нарушениях</t>
  </si>
  <si>
    <t>Субвенции бюджетам городских поселений  на предоставление мер социальной поддержкипо оплате ЖКУ отдельным категориям граждан,работающим  и проживающим в сельской местности и поселках городского типа (рабочих поселках)</t>
  </si>
  <si>
    <t>Субвенции бюджетам городских поселений,  передаваемые на осуществление полномочий по регулированию тарифов на перевозки пассажиров и багажа автомобильным и городским электрическим транспортом на поселенческих, районных и  межмуниципальных маршрутах городского, пригородного и междугородного сообщений</t>
  </si>
  <si>
    <t>Доходы, от использования имущества, находящегося в государственной и муниципальной собственности</t>
  </si>
  <si>
    <t xml:space="preserve">Доходы от оказания платных услуг (работ) </t>
  </si>
  <si>
    <t>НАЛОГОВЫЕ И НЕНАЛОГОВЫЕ ДОХОДЫ</t>
  </si>
  <si>
    <t xml:space="preserve">Всего доходов 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</si>
  <si>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</t>
  </si>
  <si>
    <t>Х</t>
  </si>
  <si>
    <t>Приложение № 1</t>
  </si>
  <si>
    <t>Наименование муниципальной программы</t>
  </si>
  <si>
    <t xml:space="preserve">Проект </t>
  </si>
  <si>
    <t>Отклонения</t>
  </si>
  <si>
    <t xml:space="preserve">Муниципальная программа </t>
  </si>
  <si>
    <t>Средства местного бюджета</t>
  </si>
  <si>
    <t>Проект решения 2019 год, тыс.руб.</t>
  </si>
  <si>
    <t>Проект решения, тыс. руб.</t>
  </si>
  <si>
    <t>% в общем объеме доходов</t>
  </si>
  <si>
    <t>2017 год (ожид.испол.), тыс.руб.</t>
  </si>
  <si>
    <t>Доходы от продажи земельных участков, находящихся в собственности поселений (за исключением земельных участков муниципальных бюджетных и автономных учреждений</t>
  </si>
  <si>
    <t>Прочие безвозмездные поступления в бюджеты городских поселений</t>
  </si>
  <si>
    <t>Прочие межбюджетные трансферты, передаваемые бюджетам городских поселений</t>
  </si>
  <si>
    <t>Субвенции бюджетам городских поселений на осуществление полномочий по созданию и организации деятельности административных комиссий</t>
  </si>
  <si>
    <t>Субсидии бюджетам городских поселений на поддержку государственных программ субъектов РФ и муниципальных программ формирования современной городской среды</t>
  </si>
  <si>
    <t>прочие субсидии бюджетам городских поселений</t>
  </si>
  <si>
    <t xml:space="preserve"> налог на доходы физических лиц(налоговый агент)</t>
  </si>
  <si>
    <t>Субвенции, передаваемые в 2018 году в бюджеты муниципальных районов (городских округов) на осуществление мероприятий по отлову безнадзорных животных, их транспортировке, учету и регистрации, содержанию, лечению, кастрации (стерилизации), эвтаназии, утилизации</t>
  </si>
  <si>
    <t>% к ожид. испол. 2017 года</t>
  </si>
  <si>
    <t xml:space="preserve">2018 год </t>
  </si>
  <si>
    <t>Проект решения 2020 год, тыс.руб.</t>
  </si>
  <si>
    <t>Анализ доходов бюджета Полазненского городского поселения на 2018-2020 годы</t>
  </si>
  <si>
    <t>НЕНАЛОГОВЫЕ ДОХОДЫ</t>
  </si>
  <si>
    <t>НАЛОГОВЫЕ ДОХОДЫ</t>
  </si>
  <si>
    <t>Муниципальная программа  «Культура Полазненского городского поселения на 2018-2020 годы»</t>
  </si>
  <si>
    <t>«Обеспечение жильем жителей Полазненского городского поселения на 2018-2020 годы»</t>
  </si>
  <si>
    <t>Муниципальная программа «Капитальный ремонт общего имущества в многоквартирных домах Полазненского городского поселения в 2018-2020 годах»</t>
  </si>
  <si>
    <t>«Содержание и благоустройство объектов общего пользования муниципального имущества и объектов ритуального назначения на территории Полазненского городского поселения на 2018-2020 годы»</t>
  </si>
  <si>
    <t>Средства краевого бюджета</t>
  </si>
  <si>
    <t>Всего по мероприятию, в т.ч.:</t>
  </si>
  <si>
    <t>Муниципальная программа «Осуществление мер по гражданской обороне, пожарной безопасности и защите от чрезвычайных ситуаций на территории Полазненского городского поселения на 2018-2020 годы»</t>
  </si>
  <si>
    <t>№ п/п</t>
  </si>
  <si>
    <t>Муниципальная программа "Формирование комфортной городской среды в Полазненском городском поселении в 2018-2022 году"</t>
  </si>
  <si>
    <t>Муниципальная программа «Развитие и обеспечение системы жилищно-коммунального хозяйства Полазненского городского поселения в 2018-2020 годах»</t>
  </si>
  <si>
    <t>Муниципальная программа «Организация дорожной деятельности в Полазненском городском поселении в 2018-2020 годах»</t>
  </si>
  <si>
    <t>Муниципальная программа «Профилактика правонарушений на территории Полазненского городского поселения в 2018-2020 годах»</t>
  </si>
  <si>
    <t>Муниципальная программа «Градостроительная деятельность на территории Полазненского городского поселения в 2018-2020 годах»</t>
  </si>
  <si>
    <t>Муниципальная программа «Управление муниципальным имуществом и земельными отношениями Полазненского городского поселения в 2018-20120 годах»</t>
  </si>
  <si>
    <t>ИТОГО, в т.ч.</t>
  </si>
  <si>
    <t>краевой бюджет</t>
  </si>
  <si>
    <t>местный бюджет</t>
  </si>
  <si>
    <t>Источники финансирования</t>
  </si>
  <si>
    <t xml:space="preserve">Перечень муниципальных программ Полазненского городского поселения.                                                                                                                                                                                                                                        Анализ объема финансирования муниципальных программ и объема бюджетных ассигнований предусмотренных Проектом решения. </t>
  </si>
  <si>
    <t>Приложение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</si>
</sst>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8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6" fillId="0" borderId="0"/>
  </cellStyleXfs>
  <cellXfs count="53">
    <xf numFmtId="0" fontId="0" fillId="0" borderId="0" xfId="0"/>
    <xf numFmtId="0" fontId="0" fillId="0" borderId="0" xfId="0" applyAlignment="1">
      <alignment vertical="justify"/>
    </xf>
    <xf numFmtId="0" fontId="3" fillId="0" borderId="1" xfId="0" applyFont="1" applyBorder="1" applyAlignment="1">
      <alignment vertical="distributed" wrapText="1"/>
    </xf>
    <xf numFmtId="164" fontId="3" fillId="0" borderId="1" xfId="0" applyNumberFormat="1" applyFont="1" applyBorder="1" applyAlignment="1">
      <alignment vertical="distributed" wrapText="1"/>
    </xf>
    <xf numFmtId="0" fontId="3" fillId="0" borderId="1" xfId="0" applyFont="1" applyBorder="1" applyAlignment="1">
      <alignment vertical="distributed"/>
    </xf>
    <xf numFmtId="0" fontId="0" fillId="0" borderId="0" xfId="0" applyAlignment="1">
      <alignment vertical="distributed"/>
    </xf>
    <xf numFmtId="0" fontId="0" fillId="0" borderId="0" xfId="0" applyBorder="1"/>
    <xf numFmtId="0" fontId="4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/>
    <xf numFmtId="0" fontId="3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vertical="distributed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distributed" wrapText="1"/>
    </xf>
    <xf numFmtId="0" fontId="3" fillId="0" borderId="1" xfId="0" applyFont="1" applyBorder="1" applyAlignment="1">
      <alignment vertical="distributed" wrapText="1"/>
    </xf>
    <xf numFmtId="0" fontId="4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vertical="distributed"/>
    </xf>
    <xf numFmtId="164" fontId="3" fillId="2" borderId="1" xfId="0" applyNumberFormat="1" applyFont="1" applyFill="1" applyBorder="1" applyAlignment="1">
      <alignment vertical="distributed"/>
    </xf>
    <xf numFmtId="164" fontId="3" fillId="2" borderId="1" xfId="0" applyNumberFormat="1" applyFont="1" applyFill="1" applyBorder="1" applyAlignment="1">
      <alignment vertical="distributed" wrapText="1"/>
    </xf>
    <xf numFmtId="0" fontId="0" fillId="2" borderId="0" xfId="0" applyFill="1"/>
    <xf numFmtId="164" fontId="3" fillId="0" borderId="1" xfId="0" applyNumberFormat="1" applyFont="1" applyBorder="1" applyAlignment="1">
      <alignment horizontal="right" vertical="distributed" wrapText="1"/>
    </xf>
    <xf numFmtId="164" fontId="0" fillId="0" borderId="0" xfId="0" applyNumberFormat="1" applyAlignment="1">
      <alignment vertical="distributed"/>
    </xf>
    <xf numFmtId="164" fontId="0" fillId="0" borderId="0" xfId="0" applyNumberFormat="1"/>
    <xf numFmtId="164" fontId="3" fillId="0" borderId="0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distributed" wrapText="1"/>
    </xf>
    <xf numFmtId="164" fontId="4" fillId="0" borderId="4" xfId="0" applyNumberFormat="1" applyFont="1" applyBorder="1"/>
    <xf numFmtId="164" fontId="4" fillId="0" borderId="1" xfId="0" applyNumberFormat="1" applyFont="1" applyFill="1" applyBorder="1"/>
    <xf numFmtId="0" fontId="4" fillId="0" borderId="5" xfId="0" applyFont="1" applyBorder="1" applyAlignment="1">
      <alignment horizontal="justify" vertical="center" wrapText="1"/>
    </xf>
    <xf numFmtId="0" fontId="4" fillId="0" borderId="5" xfId="0" applyFont="1" applyBorder="1" applyAlignment="1">
      <alignment vertical="center" wrapText="1"/>
    </xf>
    <xf numFmtId="0" fontId="4" fillId="0" borderId="7" xfId="0" applyFont="1" applyBorder="1" applyAlignment="1">
      <alignment horizontal="justify" vertical="center" wrapText="1"/>
    </xf>
    <xf numFmtId="0" fontId="4" fillId="0" borderId="1" xfId="0" applyFont="1" applyBorder="1" applyAlignment="1">
      <alignment horizontal="right"/>
    </xf>
    <xf numFmtId="4" fontId="0" fillId="0" borderId="0" xfId="0" applyNumberFormat="1"/>
    <xf numFmtId="0" fontId="2" fillId="0" borderId="0" xfId="0" applyFont="1" applyBorder="1" applyAlignment="1">
      <alignment horizontal="right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right"/>
    </xf>
    <xf numFmtId="0" fontId="7" fillId="0" borderId="5" xfId="0" applyFont="1" applyBorder="1" applyAlignment="1">
      <alignment horizontal="left"/>
    </xf>
    <xf numFmtId="0" fontId="7" fillId="0" borderId="9" xfId="0" applyFont="1" applyBorder="1" applyAlignment="1">
      <alignment horizontal="left"/>
    </xf>
    <xf numFmtId="0" fontId="7" fillId="0" borderId="8" xfId="0" applyFont="1" applyBorder="1" applyAlignment="1">
      <alignment horizontal="left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distributed" vertical="center" wrapText="1"/>
    </xf>
    <xf numFmtId="0" fontId="4" fillId="0" borderId="6" xfId="0" applyFont="1" applyBorder="1" applyAlignment="1">
      <alignment horizontal="distributed" vertical="center" wrapText="1"/>
    </xf>
    <xf numFmtId="0" fontId="4" fillId="0" borderId="2" xfId="0" applyFont="1" applyBorder="1" applyAlignment="1">
      <alignment horizontal="distributed" vertical="center" wrapText="1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right"/>
    </xf>
  </cellXfs>
  <cellStyles count="3">
    <cellStyle name="Обычный" xfId="0" builtinId="0"/>
    <cellStyle name="Обычный 13" xfId="2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4"/>
  <sheetViews>
    <sheetView zoomScaleNormal="100" workbookViewId="0">
      <selection activeCell="F27" sqref="F27"/>
    </sheetView>
  </sheetViews>
  <sheetFormatPr defaultRowHeight="15" x14ac:dyDescent="0.25"/>
  <cols>
    <col min="1" max="1" width="57.140625" style="1" customWidth="1"/>
    <col min="2" max="2" width="12.42578125" customWidth="1"/>
    <col min="3" max="3" width="15" customWidth="1"/>
    <col min="4" max="4" width="12.140625" customWidth="1"/>
    <col min="5" max="5" width="16.28515625" customWidth="1"/>
    <col min="6" max="7" width="15.140625" customWidth="1"/>
  </cols>
  <sheetData>
    <row r="1" spans="1:16" ht="18.75" x14ac:dyDescent="0.3">
      <c r="F1" s="34" t="s">
        <v>39</v>
      </c>
      <c r="G1" s="34"/>
    </row>
    <row r="2" spans="1:16" ht="18.75" x14ac:dyDescent="0.3">
      <c r="A2" s="38" t="s">
        <v>60</v>
      </c>
      <c r="B2" s="38"/>
      <c r="C2" s="38"/>
      <c r="D2" s="38"/>
      <c r="E2" s="38"/>
      <c r="F2" s="38"/>
      <c r="G2" s="38"/>
    </row>
    <row r="3" spans="1:16" ht="15" customHeight="1" x14ac:dyDescent="0.25">
      <c r="A3" s="35" t="s">
        <v>0</v>
      </c>
      <c r="B3" s="35" t="s">
        <v>48</v>
      </c>
      <c r="C3" s="35" t="s">
        <v>58</v>
      </c>
      <c r="D3" s="35"/>
      <c r="E3" s="35"/>
      <c r="F3" s="36" t="s">
        <v>45</v>
      </c>
      <c r="G3" s="36" t="s">
        <v>59</v>
      </c>
      <c r="J3" s="6"/>
      <c r="K3" s="6"/>
      <c r="L3" s="6"/>
      <c r="M3" s="6"/>
      <c r="N3" s="6"/>
      <c r="O3" s="6"/>
      <c r="P3" s="6"/>
    </row>
    <row r="4" spans="1:16" ht="38.25" x14ac:dyDescent="0.25">
      <c r="A4" s="35"/>
      <c r="B4" s="35"/>
      <c r="C4" s="11" t="s">
        <v>46</v>
      </c>
      <c r="D4" s="11" t="s">
        <v>57</v>
      </c>
      <c r="E4" s="9" t="s">
        <v>47</v>
      </c>
      <c r="F4" s="37"/>
      <c r="G4" s="37"/>
      <c r="J4" s="39"/>
      <c r="K4" s="40"/>
      <c r="L4" s="41"/>
      <c r="M4" s="41"/>
      <c r="N4" s="41"/>
      <c r="O4" s="40"/>
      <c r="P4" s="40"/>
    </row>
    <row r="5" spans="1:16" ht="27" customHeight="1" x14ac:dyDescent="0.25">
      <c r="A5" s="2" t="s">
        <v>35</v>
      </c>
      <c r="B5" s="3">
        <f>B9+B11+B12+B15+B30+B32+B24+B10</f>
        <v>65646.399999999994</v>
      </c>
      <c r="C5" s="3">
        <f>C9+C11+C12+C15+C30+C32+C24+C10</f>
        <v>60550</v>
      </c>
      <c r="D5" s="3">
        <f>C5/B5*100</f>
        <v>92.236588754295752</v>
      </c>
      <c r="E5" s="3">
        <f>C5/C52*100</f>
        <v>91.991218674749135</v>
      </c>
      <c r="F5" s="3">
        <f t="shared" ref="F5:G5" si="0">F9+F11+F12+F15+F30+F32+F24</f>
        <v>60200</v>
      </c>
      <c r="G5" s="3">
        <f t="shared" si="0"/>
        <v>59900</v>
      </c>
      <c r="J5" s="39"/>
      <c r="K5" s="40"/>
      <c r="L5" s="23"/>
      <c r="M5" s="15"/>
      <c r="N5" s="15"/>
      <c r="O5" s="40"/>
      <c r="P5" s="40"/>
    </row>
    <row r="6" spans="1:16" ht="27" customHeight="1" x14ac:dyDescent="0.25">
      <c r="A6" s="26" t="s">
        <v>61</v>
      </c>
      <c r="B6" s="3">
        <f>B5-B7</f>
        <v>5849.9999999999927</v>
      </c>
      <c r="C6" s="3">
        <f>C5-C7</f>
        <v>3050</v>
      </c>
      <c r="D6" s="3">
        <f>C6/B6*100</f>
        <v>52.136752136752207</v>
      </c>
      <c r="E6" s="3">
        <f>C6/C52*100</f>
        <v>4.6337442932780322</v>
      </c>
      <c r="F6" s="3">
        <f>F5-F7</f>
        <v>3550</v>
      </c>
      <c r="G6" s="3">
        <f>G5-G7</f>
        <v>3250</v>
      </c>
      <c r="J6" s="24"/>
      <c r="K6" s="25"/>
      <c r="L6" s="23"/>
      <c r="M6" s="23"/>
      <c r="N6" s="23"/>
      <c r="O6" s="23"/>
      <c r="P6" s="25"/>
    </row>
    <row r="7" spans="1:16" ht="27" customHeight="1" x14ac:dyDescent="0.25">
      <c r="A7" s="26" t="s">
        <v>62</v>
      </c>
      <c r="B7" s="3">
        <f>B9+B10+B11+B12+B15</f>
        <v>59796.4</v>
      </c>
      <c r="C7" s="3">
        <f>C9+C10+C11+C12+C15</f>
        <v>57500</v>
      </c>
      <c r="D7" s="3">
        <f>C7/B7*100</f>
        <v>96.15963502819568</v>
      </c>
      <c r="E7" s="3">
        <f>C7/C52*100</f>
        <v>87.357474381471107</v>
      </c>
      <c r="F7" s="3">
        <f t="shared" ref="F7:G7" si="1">F9+F10+F11+F12+F15</f>
        <v>56650</v>
      </c>
      <c r="G7" s="3">
        <f t="shared" si="1"/>
        <v>56650</v>
      </c>
      <c r="J7" s="24"/>
      <c r="K7" s="25"/>
      <c r="L7" s="23"/>
      <c r="M7" s="23"/>
      <c r="N7" s="23"/>
      <c r="O7" s="23"/>
      <c r="P7" s="25"/>
    </row>
    <row r="8" spans="1:16" x14ac:dyDescent="0.25">
      <c r="A8" s="2" t="s">
        <v>1</v>
      </c>
      <c r="B8" s="3"/>
      <c r="C8" s="3"/>
      <c r="D8" s="3"/>
      <c r="E8" s="3"/>
      <c r="F8" s="3"/>
      <c r="G8" s="3"/>
      <c r="J8" s="14"/>
    </row>
    <row r="9" spans="1:16" x14ac:dyDescent="0.25">
      <c r="A9" s="2" t="s">
        <v>55</v>
      </c>
      <c r="B9" s="3">
        <v>26000</v>
      </c>
      <c r="C9" s="3">
        <v>25350</v>
      </c>
      <c r="D9" s="3">
        <f>C9/B9*100</f>
        <v>97.5</v>
      </c>
      <c r="E9" s="3">
        <f>C9/C52*100</f>
        <v>38.513251749048564</v>
      </c>
      <c r="F9" s="3">
        <v>24500</v>
      </c>
      <c r="G9" s="3">
        <v>24500</v>
      </c>
      <c r="J9" s="14"/>
      <c r="M9" s="22"/>
    </row>
    <row r="10" spans="1:16" x14ac:dyDescent="0.25">
      <c r="A10" s="13" t="s">
        <v>2</v>
      </c>
      <c r="B10" s="3">
        <v>150</v>
      </c>
      <c r="C10" s="3">
        <v>150</v>
      </c>
      <c r="D10" s="3">
        <f>C10/B10*100</f>
        <v>100</v>
      </c>
      <c r="E10" s="3">
        <f>C10/C52*100</f>
        <v>0.22788906360383765</v>
      </c>
      <c r="F10" s="3">
        <v>150</v>
      </c>
      <c r="G10" s="3">
        <v>150</v>
      </c>
      <c r="J10" s="14"/>
    </row>
    <row r="11" spans="1:16" x14ac:dyDescent="0.25">
      <c r="A11" s="2" t="s">
        <v>3</v>
      </c>
      <c r="B11" s="3">
        <v>1400</v>
      </c>
      <c r="C11" s="3">
        <v>1400</v>
      </c>
      <c r="D11" s="3">
        <f t="shared" ref="D11:D46" si="2">C11/B11*100</f>
        <v>100</v>
      </c>
      <c r="E11" s="3">
        <f>C11/C52*100</f>
        <v>2.1269645936358184</v>
      </c>
      <c r="F11" s="3">
        <v>1400</v>
      </c>
      <c r="G11" s="3">
        <v>1400</v>
      </c>
      <c r="J11" s="14"/>
    </row>
    <row r="12" spans="1:16" x14ac:dyDescent="0.25">
      <c r="A12" s="2" t="s">
        <v>4</v>
      </c>
      <c r="B12" s="3">
        <f>B13+B14</f>
        <v>621</v>
      </c>
      <c r="C12" s="3">
        <f>C13+C14</f>
        <v>600</v>
      </c>
      <c r="D12" s="3">
        <f t="shared" si="2"/>
        <v>96.618357487922708</v>
      </c>
      <c r="E12" s="3">
        <f>C12/C52*100</f>
        <v>0.9115562544153506</v>
      </c>
      <c r="F12" s="3">
        <v>600</v>
      </c>
      <c r="G12" s="3">
        <v>600</v>
      </c>
      <c r="J12" s="14"/>
    </row>
    <row r="13" spans="1:16" ht="25.5" x14ac:dyDescent="0.25">
      <c r="A13" s="2" t="s">
        <v>5</v>
      </c>
      <c r="B13" s="3">
        <v>600</v>
      </c>
      <c r="C13" s="3">
        <v>600</v>
      </c>
      <c r="D13" s="3">
        <f t="shared" si="2"/>
        <v>100</v>
      </c>
      <c r="E13" s="3">
        <f>C13/60487*100</f>
        <v>0.99194868318812301</v>
      </c>
      <c r="F13" s="3">
        <v>600</v>
      </c>
      <c r="G13" s="3">
        <v>600</v>
      </c>
      <c r="J13" s="14"/>
    </row>
    <row r="14" spans="1:16" ht="15.75" customHeight="1" x14ac:dyDescent="0.25">
      <c r="A14" s="2" t="s">
        <v>6</v>
      </c>
      <c r="B14" s="3">
        <v>21</v>
      </c>
      <c r="C14" s="3">
        <v>0</v>
      </c>
      <c r="D14" s="3">
        <f t="shared" si="2"/>
        <v>0</v>
      </c>
      <c r="E14" s="3">
        <f t="shared" ref="E14:E46" si="3">C14/60487*100</f>
        <v>0</v>
      </c>
      <c r="F14" s="3">
        <v>0</v>
      </c>
      <c r="G14" s="3">
        <v>0</v>
      </c>
      <c r="J14" s="14"/>
    </row>
    <row r="15" spans="1:16" x14ac:dyDescent="0.25">
      <c r="A15" s="2" t="s">
        <v>7</v>
      </c>
      <c r="B15" s="3">
        <f>B16+B18+B21</f>
        <v>31625.4</v>
      </c>
      <c r="C15" s="3">
        <f>C16+C18+C21</f>
        <v>30000</v>
      </c>
      <c r="D15" s="3">
        <f t="shared" si="2"/>
        <v>94.860460262953197</v>
      </c>
      <c r="E15" s="3">
        <f t="shared" si="3"/>
        <v>49.597434159406149</v>
      </c>
      <c r="F15" s="3">
        <f t="shared" ref="F15:G15" si="4">F16+F18+F21</f>
        <v>30000</v>
      </c>
      <c r="G15" s="3">
        <f t="shared" si="4"/>
        <v>30000</v>
      </c>
      <c r="J15" s="14"/>
    </row>
    <row r="16" spans="1:16" x14ac:dyDescent="0.25">
      <c r="A16" s="2" t="s">
        <v>8</v>
      </c>
      <c r="B16" s="3">
        <f>B17</f>
        <v>7125.4</v>
      </c>
      <c r="C16" s="3">
        <f>C17</f>
        <v>7500</v>
      </c>
      <c r="D16" s="3">
        <f t="shared" si="2"/>
        <v>105.25724871586158</v>
      </c>
      <c r="E16" s="3">
        <f t="shared" si="3"/>
        <v>12.399358539851537</v>
      </c>
      <c r="F16" s="3">
        <f t="shared" ref="F16:G16" si="5">F17</f>
        <v>7500</v>
      </c>
      <c r="G16" s="3">
        <f t="shared" si="5"/>
        <v>7500</v>
      </c>
      <c r="J16" s="14"/>
    </row>
    <row r="17" spans="1:10" ht="27" customHeight="1" x14ac:dyDescent="0.25">
      <c r="A17" s="2" t="s">
        <v>9</v>
      </c>
      <c r="B17" s="3">
        <v>7125.4</v>
      </c>
      <c r="C17" s="3">
        <v>7500</v>
      </c>
      <c r="D17" s="3">
        <f t="shared" si="2"/>
        <v>105.25724871586158</v>
      </c>
      <c r="E17" s="3">
        <f t="shared" si="3"/>
        <v>12.399358539851537</v>
      </c>
      <c r="F17" s="3">
        <v>7500</v>
      </c>
      <c r="G17" s="3">
        <v>7500</v>
      </c>
      <c r="J17" s="14"/>
    </row>
    <row r="18" spans="1:10" x14ac:dyDescent="0.25">
      <c r="A18" s="2" t="s">
        <v>10</v>
      </c>
      <c r="B18" s="3">
        <f>B19+B20</f>
        <v>11500</v>
      </c>
      <c r="C18" s="3">
        <f>C19+C20</f>
        <v>11500</v>
      </c>
      <c r="D18" s="3">
        <f t="shared" si="2"/>
        <v>100</v>
      </c>
      <c r="E18" s="3">
        <f t="shared" si="3"/>
        <v>19.012349761105693</v>
      </c>
      <c r="F18" s="3">
        <f t="shared" ref="F18:G18" si="6">F19+F20</f>
        <v>11500</v>
      </c>
      <c r="G18" s="3">
        <f t="shared" si="6"/>
        <v>11500</v>
      </c>
      <c r="J18" s="14"/>
    </row>
    <row r="19" spans="1:10" x14ac:dyDescent="0.25">
      <c r="A19" s="2" t="s">
        <v>11</v>
      </c>
      <c r="B19" s="3">
        <v>5500</v>
      </c>
      <c r="C19" s="3">
        <v>5500</v>
      </c>
      <c r="D19" s="3">
        <f t="shared" si="2"/>
        <v>100</v>
      </c>
      <c r="E19" s="3">
        <f t="shared" si="3"/>
        <v>9.0928629292244612</v>
      </c>
      <c r="F19" s="3">
        <v>5500</v>
      </c>
      <c r="G19" s="3">
        <v>5500</v>
      </c>
      <c r="J19" s="14"/>
    </row>
    <row r="20" spans="1:10" x14ac:dyDescent="0.25">
      <c r="A20" s="2" t="s">
        <v>12</v>
      </c>
      <c r="B20" s="3">
        <v>6000</v>
      </c>
      <c r="C20" s="3">
        <v>6000</v>
      </c>
      <c r="D20" s="3">
        <f t="shared" si="2"/>
        <v>100</v>
      </c>
      <c r="E20" s="3">
        <f t="shared" si="3"/>
        <v>9.9194868318812297</v>
      </c>
      <c r="F20" s="3">
        <v>6000</v>
      </c>
      <c r="G20" s="3">
        <v>6000</v>
      </c>
      <c r="J20" s="14"/>
    </row>
    <row r="21" spans="1:10" x14ac:dyDescent="0.25">
      <c r="A21" s="2" t="s">
        <v>13</v>
      </c>
      <c r="B21" s="3">
        <f>B22+B23</f>
        <v>13000</v>
      </c>
      <c r="C21" s="3">
        <f>C22+C23</f>
        <v>11000</v>
      </c>
      <c r="D21" s="3">
        <f t="shared" si="2"/>
        <v>84.615384615384613</v>
      </c>
      <c r="E21" s="3">
        <f t="shared" si="3"/>
        <v>18.185725858448922</v>
      </c>
      <c r="F21" s="3">
        <f t="shared" ref="F21:G21" si="7">F22+F23</f>
        <v>11000</v>
      </c>
      <c r="G21" s="3">
        <f t="shared" si="7"/>
        <v>11000</v>
      </c>
      <c r="J21" s="14"/>
    </row>
    <row r="22" spans="1:10" ht="25.5" x14ac:dyDescent="0.25">
      <c r="A22" s="2" t="s">
        <v>14</v>
      </c>
      <c r="B22" s="3">
        <v>7000</v>
      </c>
      <c r="C22" s="3">
        <v>5000</v>
      </c>
      <c r="D22" s="3">
        <f t="shared" si="2"/>
        <v>71.428571428571431</v>
      </c>
      <c r="E22" s="3">
        <f t="shared" si="3"/>
        <v>8.2662390265676926</v>
      </c>
      <c r="F22" s="3">
        <v>5000</v>
      </c>
      <c r="G22" s="3">
        <v>5000</v>
      </c>
      <c r="J22" s="14"/>
    </row>
    <row r="23" spans="1:10" ht="25.5" x14ac:dyDescent="0.25">
      <c r="A23" s="2" t="s">
        <v>15</v>
      </c>
      <c r="B23" s="3">
        <v>6000</v>
      </c>
      <c r="C23" s="3">
        <v>6000</v>
      </c>
      <c r="D23" s="3">
        <f t="shared" si="2"/>
        <v>100</v>
      </c>
      <c r="E23" s="3">
        <f t="shared" si="3"/>
        <v>9.9194868318812297</v>
      </c>
      <c r="F23" s="3">
        <v>6000</v>
      </c>
      <c r="G23" s="3">
        <v>6000</v>
      </c>
      <c r="J23" s="14"/>
    </row>
    <row r="24" spans="1:10" ht="25.5" x14ac:dyDescent="0.25">
      <c r="A24" s="2" t="s">
        <v>33</v>
      </c>
      <c r="B24" s="3">
        <f>B25+B28</f>
        <v>1888</v>
      </c>
      <c r="C24" s="3">
        <f>C25+C28</f>
        <v>1200</v>
      </c>
      <c r="D24" s="3">
        <f t="shared" si="2"/>
        <v>63.559322033898304</v>
      </c>
      <c r="E24" s="3">
        <f t="shared" si="3"/>
        <v>1.983897366376246</v>
      </c>
      <c r="F24" s="3">
        <f t="shared" ref="F24:G24" si="8">F25+F28</f>
        <v>3200</v>
      </c>
      <c r="G24" s="3">
        <f t="shared" si="8"/>
        <v>2950</v>
      </c>
    </row>
    <row r="25" spans="1:10" ht="63.75" x14ac:dyDescent="0.25">
      <c r="A25" s="2" t="s">
        <v>16</v>
      </c>
      <c r="B25" s="3">
        <f>B26+B27</f>
        <v>1500</v>
      </c>
      <c r="C25" s="3">
        <f>C26+C27</f>
        <v>1000</v>
      </c>
      <c r="D25" s="3">
        <f t="shared" si="2"/>
        <v>66.666666666666657</v>
      </c>
      <c r="E25" s="3">
        <f>C25/60487*100</f>
        <v>1.6532478053135384</v>
      </c>
      <c r="F25" s="3">
        <f t="shared" ref="F25:G25" si="9">F26+F27</f>
        <v>3000</v>
      </c>
      <c r="G25" s="3">
        <f t="shared" si="9"/>
        <v>2750</v>
      </c>
    </row>
    <row r="26" spans="1:10" ht="54" customHeight="1" x14ac:dyDescent="0.25">
      <c r="A26" s="2" t="s">
        <v>17</v>
      </c>
      <c r="B26" s="3">
        <v>0</v>
      </c>
      <c r="C26" s="3">
        <v>0</v>
      </c>
      <c r="D26" s="3">
        <v>0</v>
      </c>
      <c r="E26" s="3">
        <f t="shared" si="3"/>
        <v>0</v>
      </c>
      <c r="F26" s="3">
        <v>2000</v>
      </c>
      <c r="G26" s="3">
        <v>1750</v>
      </c>
    </row>
    <row r="27" spans="1:10" ht="51" x14ac:dyDescent="0.25">
      <c r="A27" s="2" t="s">
        <v>18</v>
      </c>
      <c r="B27" s="3">
        <v>1500</v>
      </c>
      <c r="C27" s="3">
        <v>1000</v>
      </c>
      <c r="D27" s="3">
        <f t="shared" si="2"/>
        <v>66.666666666666657</v>
      </c>
      <c r="E27" s="3">
        <f t="shared" si="3"/>
        <v>1.6532478053135384</v>
      </c>
      <c r="F27" s="3">
        <v>1000</v>
      </c>
      <c r="G27" s="3">
        <v>1000</v>
      </c>
    </row>
    <row r="28" spans="1:10" ht="63.75" x14ac:dyDescent="0.25">
      <c r="A28" s="2" t="s">
        <v>19</v>
      </c>
      <c r="B28" s="3">
        <v>388</v>
      </c>
      <c r="C28" s="3">
        <v>200</v>
      </c>
      <c r="D28" s="3">
        <f t="shared" si="2"/>
        <v>51.546391752577314</v>
      </c>
      <c r="E28" s="3">
        <f t="shared" si="3"/>
        <v>0.33064956106270765</v>
      </c>
      <c r="F28" s="3">
        <v>200</v>
      </c>
      <c r="G28" s="3">
        <v>200</v>
      </c>
    </row>
    <row r="29" spans="1:10" ht="53.25" customHeight="1" x14ac:dyDescent="0.25">
      <c r="A29" s="2" t="s">
        <v>20</v>
      </c>
      <c r="B29" s="3">
        <v>200</v>
      </c>
      <c r="C29" s="3">
        <v>0</v>
      </c>
      <c r="D29" s="3">
        <f t="shared" si="2"/>
        <v>0</v>
      </c>
      <c r="E29" s="3">
        <f t="shared" si="3"/>
        <v>0</v>
      </c>
      <c r="F29" s="3">
        <v>200</v>
      </c>
      <c r="G29" s="3">
        <v>200</v>
      </c>
    </row>
    <row r="30" spans="1:10" x14ac:dyDescent="0.25">
      <c r="A30" s="2" t="s">
        <v>34</v>
      </c>
      <c r="B30" s="3">
        <f>B31</f>
        <v>100</v>
      </c>
      <c r="C30" s="3">
        <f>C31</f>
        <v>100</v>
      </c>
      <c r="D30" s="3">
        <f t="shared" si="2"/>
        <v>100</v>
      </c>
      <c r="E30" s="3">
        <f t="shared" si="3"/>
        <v>0.16532478053135383</v>
      </c>
      <c r="F30" s="3">
        <f t="shared" ref="F30:G30" si="10">F31</f>
        <v>100</v>
      </c>
      <c r="G30" s="3">
        <f t="shared" si="10"/>
        <v>100</v>
      </c>
    </row>
    <row r="31" spans="1:10" ht="25.5" x14ac:dyDescent="0.25">
      <c r="A31" s="2" t="s">
        <v>21</v>
      </c>
      <c r="B31" s="3">
        <v>100</v>
      </c>
      <c r="C31" s="3">
        <v>100</v>
      </c>
      <c r="D31" s="3">
        <f t="shared" si="2"/>
        <v>100</v>
      </c>
      <c r="E31" s="3">
        <f t="shared" si="3"/>
        <v>0.16532478053135383</v>
      </c>
      <c r="F31" s="3">
        <v>100</v>
      </c>
      <c r="G31" s="3">
        <v>100</v>
      </c>
      <c r="I31" s="22"/>
    </row>
    <row r="32" spans="1:10" x14ac:dyDescent="0.25">
      <c r="A32" s="2" t="s">
        <v>22</v>
      </c>
      <c r="B32" s="3">
        <f>B33+B34+B35+B36</f>
        <v>3862</v>
      </c>
      <c r="C32" s="3">
        <f>C33+C34+C35+C36</f>
        <v>1750</v>
      </c>
      <c r="D32" s="3">
        <f t="shared" si="2"/>
        <v>45.313309166235108</v>
      </c>
      <c r="E32" s="3">
        <f t="shared" si="3"/>
        <v>2.8931836592986921</v>
      </c>
      <c r="F32" s="3">
        <f t="shared" ref="F32:G32" si="11">F34+F33+F36</f>
        <v>400</v>
      </c>
      <c r="G32" s="3">
        <f t="shared" si="11"/>
        <v>350</v>
      </c>
    </row>
    <row r="33" spans="1:7" ht="63.75" x14ac:dyDescent="0.25">
      <c r="A33" s="2" t="s">
        <v>23</v>
      </c>
      <c r="B33" s="3">
        <v>1262</v>
      </c>
      <c r="C33" s="3">
        <v>0</v>
      </c>
      <c r="D33" s="3">
        <f t="shared" si="2"/>
        <v>0</v>
      </c>
      <c r="E33" s="3">
        <f t="shared" si="3"/>
        <v>0</v>
      </c>
      <c r="F33" s="3">
        <v>0</v>
      </c>
      <c r="G33" s="3">
        <v>0</v>
      </c>
    </row>
    <row r="34" spans="1:7" ht="39.75" customHeight="1" x14ac:dyDescent="0.25">
      <c r="A34" s="2" t="s">
        <v>24</v>
      </c>
      <c r="B34" s="3">
        <v>600</v>
      </c>
      <c r="C34" s="3">
        <v>750</v>
      </c>
      <c r="D34" s="3">
        <f t="shared" si="2"/>
        <v>125</v>
      </c>
      <c r="E34" s="3">
        <f t="shared" si="3"/>
        <v>1.2399358539851537</v>
      </c>
      <c r="F34" s="3">
        <v>0</v>
      </c>
      <c r="G34" s="3">
        <v>0</v>
      </c>
    </row>
    <row r="35" spans="1:7" ht="39.75" customHeight="1" x14ac:dyDescent="0.25">
      <c r="A35" s="12" t="s">
        <v>49</v>
      </c>
      <c r="B35" s="3">
        <v>1500</v>
      </c>
      <c r="C35" s="3">
        <v>750</v>
      </c>
      <c r="D35" s="3">
        <f t="shared" si="2"/>
        <v>50</v>
      </c>
      <c r="E35" s="3">
        <f t="shared" si="3"/>
        <v>1.2399358539851537</v>
      </c>
      <c r="F35" s="3">
        <v>0</v>
      </c>
      <c r="G35" s="3">
        <v>0</v>
      </c>
    </row>
    <row r="36" spans="1:7" ht="30" customHeight="1" x14ac:dyDescent="0.25">
      <c r="A36" s="2" t="s">
        <v>37</v>
      </c>
      <c r="B36" s="3">
        <v>500</v>
      </c>
      <c r="C36" s="3">
        <v>250</v>
      </c>
      <c r="D36" s="3">
        <f t="shared" si="2"/>
        <v>50</v>
      </c>
      <c r="E36" s="3">
        <f t="shared" si="3"/>
        <v>0.41331195132838461</v>
      </c>
      <c r="F36" s="3">
        <v>400</v>
      </c>
      <c r="G36" s="3">
        <v>350</v>
      </c>
    </row>
    <row r="37" spans="1:7" ht="20.25" customHeight="1" x14ac:dyDescent="0.25">
      <c r="A37" s="2" t="s">
        <v>25</v>
      </c>
      <c r="B37" s="3">
        <f>B38+B40+B42+B50+B51+B41</f>
        <v>12546.100000000002</v>
      </c>
      <c r="C37" s="3">
        <f>C38+C40+C42+C50+C51+C41</f>
        <v>5271.5</v>
      </c>
      <c r="D37" s="3">
        <f t="shared" si="2"/>
        <v>42.017041152230568</v>
      </c>
      <c r="E37" s="3">
        <f>C37/60487*100</f>
        <v>8.7150958057103178</v>
      </c>
      <c r="F37" s="3">
        <f t="shared" ref="F37:G37" si="12">F38+F42</f>
        <v>4710.6000000000004</v>
      </c>
      <c r="G37" s="3">
        <f t="shared" si="12"/>
        <v>4750.6000000000004</v>
      </c>
    </row>
    <row r="38" spans="1:7" ht="24.75" customHeight="1" x14ac:dyDescent="0.25">
      <c r="A38" s="2" t="s">
        <v>26</v>
      </c>
      <c r="B38" s="3">
        <f>B39</f>
        <v>3723.8</v>
      </c>
      <c r="C38" s="3">
        <f>C39</f>
        <v>4081.7</v>
      </c>
      <c r="D38" s="3">
        <f t="shared" si="2"/>
        <v>109.61114990063912</v>
      </c>
      <c r="E38" s="3">
        <f t="shared" si="3"/>
        <v>6.7480615669482695</v>
      </c>
      <c r="F38" s="3">
        <f t="shared" ref="F38:G38" si="13">F39</f>
        <v>3514.5</v>
      </c>
      <c r="G38" s="3">
        <f t="shared" si="13"/>
        <v>3532.3</v>
      </c>
    </row>
    <row r="39" spans="1:7" x14ac:dyDescent="0.25">
      <c r="A39" s="2" t="s">
        <v>27</v>
      </c>
      <c r="B39" s="3">
        <v>3723.8</v>
      </c>
      <c r="C39" s="3">
        <v>4081.7</v>
      </c>
      <c r="D39" s="3">
        <f t="shared" si="2"/>
        <v>109.61114990063912</v>
      </c>
      <c r="E39" s="3">
        <f t="shared" si="3"/>
        <v>6.7480615669482695</v>
      </c>
      <c r="F39" s="3">
        <v>3514.5</v>
      </c>
      <c r="G39" s="3">
        <v>3532.3</v>
      </c>
    </row>
    <row r="40" spans="1:7" ht="38.25" x14ac:dyDescent="0.25">
      <c r="A40" s="13" t="s">
        <v>53</v>
      </c>
      <c r="B40" s="3">
        <v>5842.6</v>
      </c>
      <c r="C40" s="3">
        <v>0</v>
      </c>
      <c r="D40" s="20" t="s">
        <v>38</v>
      </c>
      <c r="E40" s="20" t="s">
        <v>38</v>
      </c>
      <c r="F40" s="20" t="s">
        <v>38</v>
      </c>
      <c r="G40" s="20" t="s">
        <v>38</v>
      </c>
    </row>
    <row r="41" spans="1:7" x14ac:dyDescent="0.25">
      <c r="A41" s="13" t="s">
        <v>54</v>
      </c>
      <c r="B41" s="3">
        <v>1357.7</v>
      </c>
      <c r="C41" s="3">
        <v>0</v>
      </c>
      <c r="D41" s="20" t="s">
        <v>38</v>
      </c>
      <c r="E41" s="20" t="s">
        <v>38</v>
      </c>
      <c r="F41" s="20" t="s">
        <v>38</v>
      </c>
      <c r="G41" s="20" t="s">
        <v>38</v>
      </c>
    </row>
    <row r="42" spans="1:7" ht="27.75" customHeight="1" x14ac:dyDescent="0.25">
      <c r="A42" s="13" t="s">
        <v>28</v>
      </c>
      <c r="B42" s="3">
        <f>B43+B44+B46+B49+B45</f>
        <v>909.5</v>
      </c>
      <c r="C42" s="3">
        <f>C43+C44+C46+C49+C45+C47+C48</f>
        <v>1189.8000000000002</v>
      </c>
      <c r="D42" s="3">
        <f t="shared" si="2"/>
        <v>130.81913139087413</v>
      </c>
      <c r="E42" s="3">
        <f t="shared" si="3"/>
        <v>1.9670342387620485</v>
      </c>
      <c r="F42" s="3">
        <f t="shared" ref="F42:G42" si="14">F43+F44+F46+F49+F45+F47+F48</f>
        <v>1196.1000000000001</v>
      </c>
      <c r="G42" s="3">
        <f t="shared" si="14"/>
        <v>1218.3000000000002</v>
      </c>
    </row>
    <row r="43" spans="1:7" ht="25.5" customHeight="1" x14ac:dyDescent="0.25">
      <c r="A43" s="2" t="s">
        <v>29</v>
      </c>
      <c r="B43" s="3">
        <v>545.4</v>
      </c>
      <c r="C43" s="3">
        <v>593.20000000000005</v>
      </c>
      <c r="D43" s="3">
        <f t="shared" si="2"/>
        <v>108.76420975430878</v>
      </c>
      <c r="E43" s="3">
        <f t="shared" si="3"/>
        <v>0.98070659811199112</v>
      </c>
      <c r="F43" s="3">
        <v>599.5</v>
      </c>
      <c r="G43" s="3">
        <v>621.70000000000005</v>
      </c>
    </row>
    <row r="44" spans="1:7" ht="24.75" customHeight="1" x14ac:dyDescent="0.25">
      <c r="A44" s="2" t="s">
        <v>30</v>
      </c>
      <c r="B44" s="3">
        <v>6.4</v>
      </c>
      <c r="C44" s="3">
        <v>6.4</v>
      </c>
      <c r="D44" s="3">
        <f t="shared" si="2"/>
        <v>100</v>
      </c>
      <c r="E44" s="3">
        <f t="shared" si="3"/>
        <v>1.0580785954006647E-2</v>
      </c>
      <c r="F44" s="3">
        <v>6.4</v>
      </c>
      <c r="G44" s="3">
        <v>6.4</v>
      </c>
    </row>
    <row r="45" spans="1:7" ht="24.75" customHeight="1" x14ac:dyDescent="0.25">
      <c r="A45" s="13" t="s">
        <v>52</v>
      </c>
      <c r="B45" s="3">
        <v>38.200000000000003</v>
      </c>
      <c r="C45" s="3">
        <v>43.7</v>
      </c>
      <c r="D45" s="3">
        <f t="shared" si="2"/>
        <v>114.39790575916231</v>
      </c>
      <c r="E45" s="3">
        <f t="shared" si="3"/>
        <v>7.2246929092201637E-2</v>
      </c>
      <c r="F45" s="3">
        <v>43.7</v>
      </c>
      <c r="G45" s="3">
        <v>43.7</v>
      </c>
    </row>
    <row r="46" spans="1:7" ht="55.5" customHeight="1" x14ac:dyDescent="0.25">
      <c r="A46" s="2" t="s">
        <v>31</v>
      </c>
      <c r="B46" s="3">
        <v>319.5</v>
      </c>
      <c r="C46" s="3">
        <v>325.3</v>
      </c>
      <c r="D46" s="3">
        <f t="shared" si="2"/>
        <v>101.81533646322379</v>
      </c>
      <c r="E46" s="3">
        <f t="shared" si="3"/>
        <v>0.53780151106849416</v>
      </c>
      <c r="F46" s="3">
        <v>325.3</v>
      </c>
      <c r="G46" s="3">
        <v>325.3</v>
      </c>
    </row>
    <row r="47" spans="1:7" ht="55.5" customHeight="1" x14ac:dyDescent="0.25">
      <c r="A47" s="13" t="s">
        <v>56</v>
      </c>
      <c r="B47" s="3">
        <v>0</v>
      </c>
      <c r="C47" s="3">
        <v>209.5</v>
      </c>
      <c r="D47" s="20" t="s">
        <v>38</v>
      </c>
      <c r="E47" s="20" t="s">
        <v>38</v>
      </c>
      <c r="F47" s="3">
        <v>209.5</v>
      </c>
      <c r="G47" s="3">
        <v>209.5</v>
      </c>
    </row>
    <row r="48" spans="1:7" ht="69" customHeight="1" x14ac:dyDescent="0.25">
      <c r="A48" s="13" t="s">
        <v>56</v>
      </c>
      <c r="B48" s="3">
        <v>0</v>
      </c>
      <c r="C48" s="3">
        <v>11.7</v>
      </c>
      <c r="D48" s="20" t="s">
        <v>38</v>
      </c>
      <c r="E48" s="20" t="s">
        <v>38</v>
      </c>
      <c r="F48" s="3">
        <v>11.7</v>
      </c>
      <c r="G48" s="3">
        <v>11.7</v>
      </c>
    </row>
    <row r="49" spans="1:9" ht="76.5" x14ac:dyDescent="0.25">
      <c r="A49" s="4" t="s">
        <v>32</v>
      </c>
      <c r="B49" s="10">
        <v>0</v>
      </c>
      <c r="C49" s="10">
        <v>0</v>
      </c>
      <c r="D49" s="3">
        <v>0</v>
      </c>
      <c r="E49" s="3">
        <v>0</v>
      </c>
      <c r="F49" s="10">
        <v>0</v>
      </c>
      <c r="G49" s="10">
        <v>0</v>
      </c>
    </row>
    <row r="50" spans="1:9" ht="25.5" x14ac:dyDescent="0.25">
      <c r="A50" s="4" t="s">
        <v>51</v>
      </c>
      <c r="B50" s="10">
        <v>518.1</v>
      </c>
      <c r="C50" s="10">
        <v>0</v>
      </c>
      <c r="D50" s="3">
        <v>0</v>
      </c>
      <c r="E50" s="3">
        <v>0</v>
      </c>
      <c r="F50" s="10">
        <v>0</v>
      </c>
      <c r="G50" s="10">
        <v>0</v>
      </c>
    </row>
    <row r="51" spans="1:9" ht="25.5" x14ac:dyDescent="0.25">
      <c r="A51" s="4" t="s">
        <v>50</v>
      </c>
      <c r="B51" s="10">
        <v>194.4</v>
      </c>
      <c r="C51" s="10">
        <v>0</v>
      </c>
      <c r="D51" s="3">
        <v>0</v>
      </c>
      <c r="E51" s="3">
        <v>0</v>
      </c>
      <c r="F51" s="10">
        <v>0</v>
      </c>
      <c r="G51" s="10">
        <v>0</v>
      </c>
    </row>
    <row r="52" spans="1:9" s="19" customFormat="1" x14ac:dyDescent="0.25">
      <c r="A52" s="16" t="s">
        <v>36</v>
      </c>
      <c r="B52" s="17">
        <f>B37+B5</f>
        <v>78192.5</v>
      </c>
      <c r="C52" s="17">
        <f>C37+C5</f>
        <v>65821.5</v>
      </c>
      <c r="D52" s="18">
        <f>C52/B52*100</f>
        <v>84.178789525849666</v>
      </c>
      <c r="E52" s="20" t="s">
        <v>38</v>
      </c>
      <c r="F52" s="17">
        <v>65410.6</v>
      </c>
      <c r="G52" s="17">
        <v>65150.6</v>
      </c>
    </row>
    <row r="53" spans="1:9" x14ac:dyDescent="0.25">
      <c r="A53" s="5"/>
      <c r="B53" s="5"/>
      <c r="C53" s="5"/>
      <c r="D53" s="5"/>
      <c r="E53" s="21"/>
      <c r="F53" s="5"/>
      <c r="G53" s="5"/>
    </row>
    <row r="54" spans="1:9" x14ac:dyDescent="0.25">
      <c r="B54" s="33"/>
      <c r="C54" s="33"/>
      <c r="D54" s="33"/>
      <c r="F54" s="33"/>
      <c r="G54" s="33"/>
      <c r="I54" s="33"/>
    </row>
  </sheetData>
  <mergeCells count="12">
    <mergeCell ref="J4:J5"/>
    <mergeCell ref="K4:K5"/>
    <mergeCell ref="L4:N4"/>
    <mergeCell ref="O4:O5"/>
    <mergeCell ref="P4:P5"/>
    <mergeCell ref="F1:G1"/>
    <mergeCell ref="A3:A4"/>
    <mergeCell ref="B3:B4"/>
    <mergeCell ref="C3:E3"/>
    <mergeCell ref="F3:F4"/>
    <mergeCell ref="G3:G4"/>
    <mergeCell ref="A2:G2"/>
  </mergeCells>
  <pageMargins left="0.59055118110236227" right="0.70866141732283472" top="0.74803149606299213" bottom="0.74803149606299213" header="0.31496062992125984" footer="0.31496062992125984"/>
  <pageSetup paperSize="9" scale="39" fitToHeight="2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tabSelected="1" zoomScaleNormal="100" workbookViewId="0">
      <selection activeCell="P14" sqref="P14"/>
    </sheetView>
  </sheetViews>
  <sheetFormatPr defaultRowHeight="15" x14ac:dyDescent="0.25"/>
  <cols>
    <col min="1" max="1" width="5.140625" customWidth="1"/>
    <col min="2" max="2" width="61" customWidth="1"/>
    <col min="3" max="3" width="11.140625" customWidth="1"/>
    <col min="4" max="4" width="9.5703125" customWidth="1"/>
    <col min="5" max="5" width="11.28515625" customWidth="1"/>
    <col min="6" max="6" width="11.85546875" customWidth="1"/>
    <col min="7" max="7" width="11" customWidth="1"/>
    <col min="8" max="8" width="12.28515625" customWidth="1"/>
    <col min="9" max="9" width="9.28515625" customWidth="1"/>
    <col min="10" max="10" width="8.42578125" customWidth="1"/>
    <col min="11" max="11" width="10.5703125" customWidth="1"/>
    <col min="12" max="12" width="12.7109375" customWidth="1"/>
  </cols>
  <sheetData>
    <row r="1" spans="1:12" ht="27.75" customHeight="1" x14ac:dyDescent="0.25">
      <c r="I1" s="42" t="s">
        <v>82</v>
      </c>
      <c r="J1" s="42"/>
      <c r="K1" s="42"/>
      <c r="L1" s="42"/>
    </row>
    <row r="2" spans="1:12" ht="55.5" customHeight="1" x14ac:dyDescent="0.25">
      <c r="B2" s="46" t="s">
        <v>81</v>
      </c>
      <c r="C2" s="46"/>
      <c r="D2" s="46"/>
      <c r="E2" s="46"/>
      <c r="F2" s="46"/>
      <c r="G2" s="46"/>
      <c r="H2" s="46"/>
      <c r="I2" s="46"/>
      <c r="J2" s="46"/>
      <c r="K2" s="46"/>
      <c r="L2" s="46"/>
    </row>
    <row r="3" spans="1:12" ht="15.75" customHeight="1" x14ac:dyDescent="0.25">
      <c r="A3" s="51" t="s">
        <v>70</v>
      </c>
      <c r="B3" s="47" t="s">
        <v>40</v>
      </c>
      <c r="C3" s="47" t="s">
        <v>80</v>
      </c>
      <c r="D3" s="35" t="s">
        <v>43</v>
      </c>
      <c r="E3" s="35"/>
      <c r="F3" s="35"/>
      <c r="G3" s="35" t="s">
        <v>41</v>
      </c>
      <c r="H3" s="35"/>
      <c r="I3" s="35"/>
      <c r="J3" s="35" t="s">
        <v>42</v>
      </c>
      <c r="K3" s="35"/>
      <c r="L3" s="35"/>
    </row>
    <row r="4" spans="1:12" ht="15.75" customHeight="1" x14ac:dyDescent="0.25">
      <c r="A4" s="51"/>
      <c r="B4" s="47"/>
      <c r="C4" s="47"/>
      <c r="D4" s="7">
        <v>2018</v>
      </c>
      <c r="E4" s="7">
        <v>2019</v>
      </c>
      <c r="F4" s="7">
        <v>2020</v>
      </c>
      <c r="G4" s="7">
        <v>2018</v>
      </c>
      <c r="H4" s="7">
        <v>2019</v>
      </c>
      <c r="I4" s="7">
        <v>2020</v>
      </c>
      <c r="J4" s="7">
        <v>2018</v>
      </c>
      <c r="K4" s="7">
        <v>2019</v>
      </c>
      <c r="L4" s="7">
        <v>2020</v>
      </c>
    </row>
    <row r="5" spans="1:12" ht="45" x14ac:dyDescent="0.25">
      <c r="A5" s="32">
        <v>1</v>
      </c>
      <c r="B5" s="29" t="s">
        <v>63</v>
      </c>
      <c r="C5" s="29" t="s">
        <v>44</v>
      </c>
      <c r="D5" s="8">
        <v>23231.599999999999</v>
      </c>
      <c r="E5" s="8">
        <v>23231.599999999999</v>
      </c>
      <c r="F5" s="8">
        <v>23231.599999999999</v>
      </c>
      <c r="G5" s="8">
        <v>23231.599999999999</v>
      </c>
      <c r="H5" s="8">
        <v>23231.599999999999</v>
      </c>
      <c r="I5" s="8">
        <v>23231.599999999999</v>
      </c>
      <c r="J5" s="8">
        <f>G5-D5</f>
        <v>0</v>
      </c>
      <c r="K5" s="8">
        <f>H5-E5</f>
        <v>0</v>
      </c>
      <c r="L5" s="8">
        <f>I5-F5</f>
        <v>0</v>
      </c>
    </row>
    <row r="6" spans="1:12" ht="45" x14ac:dyDescent="0.25">
      <c r="A6" s="32">
        <v>2</v>
      </c>
      <c r="B6" s="29" t="s">
        <v>64</v>
      </c>
      <c r="C6" s="29" t="s">
        <v>44</v>
      </c>
      <c r="D6" s="8">
        <v>500</v>
      </c>
      <c r="E6" s="8">
        <v>0</v>
      </c>
      <c r="F6" s="8">
        <v>0</v>
      </c>
      <c r="G6" s="8">
        <v>500</v>
      </c>
      <c r="H6" s="8">
        <v>0</v>
      </c>
      <c r="I6" s="8">
        <v>0</v>
      </c>
      <c r="J6" s="8">
        <f t="shared" ref="J6:J17" si="0">G6-D6</f>
        <v>0</v>
      </c>
      <c r="K6" s="8">
        <f t="shared" ref="K6:K17" si="1">H6-E6</f>
        <v>0</v>
      </c>
      <c r="L6" s="8">
        <f t="shared" ref="L6:L17" si="2">I6-F6</f>
        <v>0</v>
      </c>
    </row>
    <row r="7" spans="1:12" ht="45" x14ac:dyDescent="0.25">
      <c r="A7" s="32">
        <v>3</v>
      </c>
      <c r="B7" s="29" t="s">
        <v>65</v>
      </c>
      <c r="C7" s="29" t="s">
        <v>44</v>
      </c>
      <c r="D7" s="8">
        <v>770</v>
      </c>
      <c r="E7" s="8">
        <v>770</v>
      </c>
      <c r="F7" s="8">
        <v>770</v>
      </c>
      <c r="G7" s="8">
        <v>770</v>
      </c>
      <c r="H7" s="8">
        <v>770</v>
      </c>
      <c r="I7" s="8">
        <v>770</v>
      </c>
      <c r="J7" s="8">
        <f t="shared" si="0"/>
        <v>0</v>
      </c>
      <c r="K7" s="8">
        <f t="shared" si="1"/>
        <v>0</v>
      </c>
      <c r="L7" s="8">
        <f t="shared" si="2"/>
        <v>0</v>
      </c>
    </row>
    <row r="8" spans="1:12" ht="45" x14ac:dyDescent="0.25">
      <c r="A8" s="32">
        <v>4</v>
      </c>
      <c r="B8" s="29" t="s">
        <v>73</v>
      </c>
      <c r="C8" s="29" t="s">
        <v>44</v>
      </c>
      <c r="D8" s="8">
        <v>6792</v>
      </c>
      <c r="E8" s="8">
        <v>6857.1</v>
      </c>
      <c r="F8" s="8">
        <v>6857.1</v>
      </c>
      <c r="G8" s="8">
        <v>6792</v>
      </c>
      <c r="H8" s="8">
        <v>6857.1</v>
      </c>
      <c r="I8" s="8">
        <v>6857.1</v>
      </c>
      <c r="J8" s="8">
        <f t="shared" si="0"/>
        <v>0</v>
      </c>
      <c r="K8" s="8">
        <f t="shared" si="1"/>
        <v>0</v>
      </c>
      <c r="L8" s="8">
        <f t="shared" si="2"/>
        <v>0</v>
      </c>
    </row>
    <row r="9" spans="1:12" ht="30" customHeight="1" x14ac:dyDescent="0.25">
      <c r="A9" s="52">
        <v>5</v>
      </c>
      <c r="B9" s="48" t="s">
        <v>66</v>
      </c>
      <c r="C9" s="29" t="s">
        <v>68</v>
      </c>
      <c r="D9" s="8">
        <f>D10+D11</f>
        <v>11074.4</v>
      </c>
      <c r="E9" s="8">
        <f t="shared" ref="E9:I9" si="3">E10+E11</f>
        <v>12459.1</v>
      </c>
      <c r="F9" s="8">
        <f t="shared" si="3"/>
        <v>12459.1</v>
      </c>
      <c r="G9" s="8">
        <f t="shared" si="3"/>
        <v>11074.400000000001</v>
      </c>
      <c r="H9" s="8">
        <f t="shared" si="3"/>
        <v>12459.1</v>
      </c>
      <c r="I9" s="8">
        <f t="shared" si="3"/>
        <v>12459.1</v>
      </c>
      <c r="J9" s="8">
        <f t="shared" si="0"/>
        <v>0</v>
      </c>
      <c r="K9" s="8">
        <f t="shared" si="1"/>
        <v>0</v>
      </c>
      <c r="L9" s="8">
        <f t="shared" si="2"/>
        <v>0</v>
      </c>
    </row>
    <row r="10" spans="1:12" ht="47.25" customHeight="1" x14ac:dyDescent="0.25">
      <c r="A10" s="52"/>
      <c r="B10" s="49"/>
      <c r="C10" s="29" t="s">
        <v>67</v>
      </c>
      <c r="D10" s="8">
        <v>0</v>
      </c>
      <c r="E10" s="8">
        <v>0</v>
      </c>
      <c r="F10" s="8">
        <v>0</v>
      </c>
      <c r="G10" s="8">
        <v>221.2</v>
      </c>
      <c r="H10" s="8">
        <v>221.2</v>
      </c>
      <c r="I10" s="8">
        <v>221.2</v>
      </c>
      <c r="J10" s="8">
        <f t="shared" si="0"/>
        <v>221.2</v>
      </c>
      <c r="K10" s="8">
        <f t="shared" si="1"/>
        <v>221.2</v>
      </c>
      <c r="L10" s="8">
        <f t="shared" si="2"/>
        <v>221.2</v>
      </c>
    </row>
    <row r="11" spans="1:12" ht="47.25" customHeight="1" x14ac:dyDescent="0.25">
      <c r="A11" s="52"/>
      <c r="B11" s="50"/>
      <c r="C11" s="29" t="s">
        <v>44</v>
      </c>
      <c r="D11" s="8">
        <v>11074.4</v>
      </c>
      <c r="E11" s="8">
        <v>12459.1</v>
      </c>
      <c r="F11" s="8">
        <v>12459.1</v>
      </c>
      <c r="G11" s="8">
        <v>10853.2</v>
      </c>
      <c r="H11" s="8">
        <v>12237.9</v>
      </c>
      <c r="I11" s="8">
        <v>12237.9</v>
      </c>
      <c r="J11" s="8">
        <f t="shared" si="0"/>
        <v>-221.19999999999891</v>
      </c>
      <c r="K11" s="8">
        <f t="shared" si="1"/>
        <v>-221.20000000000073</v>
      </c>
      <c r="L11" s="8">
        <f t="shared" si="2"/>
        <v>-221.20000000000073</v>
      </c>
    </row>
    <row r="12" spans="1:12" ht="60" x14ac:dyDescent="0.25">
      <c r="A12" s="32">
        <v>6</v>
      </c>
      <c r="B12" s="29" t="s">
        <v>69</v>
      </c>
      <c r="C12" s="29" t="s">
        <v>44</v>
      </c>
      <c r="D12" s="8">
        <v>466</v>
      </c>
      <c r="E12" s="8">
        <v>466</v>
      </c>
      <c r="F12" s="8">
        <v>466</v>
      </c>
      <c r="G12" s="8">
        <v>466</v>
      </c>
      <c r="H12" s="8">
        <v>466</v>
      </c>
      <c r="I12" s="8">
        <v>466</v>
      </c>
      <c r="J12" s="8">
        <f t="shared" si="0"/>
        <v>0</v>
      </c>
      <c r="K12" s="8">
        <f t="shared" si="1"/>
        <v>0</v>
      </c>
      <c r="L12" s="8">
        <f t="shared" si="2"/>
        <v>0</v>
      </c>
    </row>
    <row r="13" spans="1:12" ht="45" x14ac:dyDescent="0.25">
      <c r="A13" s="32">
        <v>7</v>
      </c>
      <c r="B13" s="29" t="s">
        <v>72</v>
      </c>
      <c r="C13" s="29" t="s">
        <v>44</v>
      </c>
      <c r="D13" s="8">
        <v>620</v>
      </c>
      <c r="E13" s="8">
        <v>500</v>
      </c>
      <c r="F13" s="8">
        <v>500</v>
      </c>
      <c r="G13" s="8">
        <v>620</v>
      </c>
      <c r="H13" s="8">
        <v>500</v>
      </c>
      <c r="I13" s="8">
        <v>500</v>
      </c>
      <c r="J13" s="8">
        <f t="shared" si="0"/>
        <v>0</v>
      </c>
      <c r="K13" s="8">
        <f t="shared" si="1"/>
        <v>0</v>
      </c>
      <c r="L13" s="8">
        <f t="shared" si="2"/>
        <v>0</v>
      </c>
    </row>
    <row r="14" spans="1:12" ht="45" x14ac:dyDescent="0.25">
      <c r="A14" s="32">
        <v>8</v>
      </c>
      <c r="B14" s="30" t="s">
        <v>74</v>
      </c>
      <c r="C14" s="29" t="s">
        <v>67</v>
      </c>
      <c r="D14" s="8">
        <v>50.1</v>
      </c>
      <c r="E14" s="8">
        <v>44.6</v>
      </c>
      <c r="F14" s="8">
        <v>44.6</v>
      </c>
      <c r="G14" s="8">
        <v>50.1</v>
      </c>
      <c r="H14" s="8">
        <v>44.6</v>
      </c>
      <c r="I14" s="8">
        <v>44.6</v>
      </c>
      <c r="J14" s="8">
        <f t="shared" si="0"/>
        <v>0</v>
      </c>
      <c r="K14" s="8">
        <f t="shared" si="1"/>
        <v>0</v>
      </c>
      <c r="L14" s="8">
        <f t="shared" si="2"/>
        <v>0</v>
      </c>
    </row>
    <row r="15" spans="1:12" ht="45" x14ac:dyDescent="0.25">
      <c r="A15" s="32">
        <v>9</v>
      </c>
      <c r="B15" s="29" t="s">
        <v>75</v>
      </c>
      <c r="C15" s="29" t="s">
        <v>44</v>
      </c>
      <c r="D15" s="8">
        <v>500</v>
      </c>
      <c r="E15" s="8">
        <v>500</v>
      </c>
      <c r="F15" s="8">
        <v>500</v>
      </c>
      <c r="G15" s="8">
        <v>500</v>
      </c>
      <c r="H15" s="8">
        <v>500</v>
      </c>
      <c r="I15" s="8">
        <v>500</v>
      </c>
      <c r="J15" s="8">
        <f t="shared" si="0"/>
        <v>0</v>
      </c>
      <c r="K15" s="8">
        <f t="shared" si="1"/>
        <v>0</v>
      </c>
      <c r="L15" s="8">
        <f t="shared" si="2"/>
        <v>0</v>
      </c>
    </row>
    <row r="16" spans="1:12" ht="45" x14ac:dyDescent="0.25">
      <c r="A16" s="32">
        <v>10</v>
      </c>
      <c r="B16" s="29" t="s">
        <v>76</v>
      </c>
      <c r="C16" s="29" t="s">
        <v>44</v>
      </c>
      <c r="D16" s="8">
        <v>850</v>
      </c>
      <c r="E16" s="8">
        <v>1250</v>
      </c>
      <c r="F16" s="8">
        <v>1270</v>
      </c>
      <c r="G16" s="8">
        <v>850</v>
      </c>
      <c r="H16" s="8">
        <v>1250</v>
      </c>
      <c r="I16" s="8">
        <v>1270</v>
      </c>
      <c r="J16" s="8">
        <f t="shared" si="0"/>
        <v>0</v>
      </c>
      <c r="K16" s="8">
        <f t="shared" si="1"/>
        <v>0</v>
      </c>
      <c r="L16" s="8">
        <f t="shared" si="2"/>
        <v>0</v>
      </c>
    </row>
    <row r="17" spans="1:12" ht="45" x14ac:dyDescent="0.25">
      <c r="A17" s="32">
        <v>11</v>
      </c>
      <c r="B17" s="31" t="s">
        <v>71</v>
      </c>
      <c r="C17" s="29" t="s">
        <v>44</v>
      </c>
      <c r="D17" s="27">
        <v>0</v>
      </c>
      <c r="E17" s="27">
        <v>0</v>
      </c>
      <c r="F17" s="27">
        <v>0</v>
      </c>
      <c r="G17" s="27">
        <v>350</v>
      </c>
      <c r="H17" s="27">
        <v>350</v>
      </c>
      <c r="I17" s="27">
        <v>350</v>
      </c>
      <c r="J17" s="8">
        <f t="shared" si="0"/>
        <v>350</v>
      </c>
      <c r="K17" s="8">
        <f t="shared" si="1"/>
        <v>350</v>
      </c>
      <c r="L17" s="8">
        <f t="shared" si="2"/>
        <v>350</v>
      </c>
    </row>
    <row r="18" spans="1:12" ht="14.25" customHeight="1" x14ac:dyDescent="0.25">
      <c r="A18" s="43" t="s">
        <v>77</v>
      </c>
      <c r="B18" s="44"/>
      <c r="C18" s="45"/>
      <c r="D18" s="8">
        <f>SUM(D5:D16)-D11</f>
        <v>44854.1</v>
      </c>
      <c r="E18" s="8">
        <f t="shared" ref="E18:I18" si="4">SUM(E5:E16)-E11</f>
        <v>46078.399999999994</v>
      </c>
      <c r="F18" s="8">
        <f t="shared" si="4"/>
        <v>46098.399999999994</v>
      </c>
      <c r="G18" s="8">
        <f t="shared" si="4"/>
        <v>45075.299999999988</v>
      </c>
      <c r="H18" s="8">
        <f t="shared" si="4"/>
        <v>46299.599999999991</v>
      </c>
      <c r="I18" s="8">
        <f t="shared" si="4"/>
        <v>46319.599999999991</v>
      </c>
      <c r="J18" s="8">
        <f t="shared" ref="J18:J20" si="5">G18-D18</f>
        <v>221.19999999998981</v>
      </c>
      <c r="K18" s="8">
        <f t="shared" ref="K18:K20" si="6">H18-E18</f>
        <v>221.19999999999709</v>
      </c>
      <c r="L18" s="8">
        <f t="shared" ref="L18:L20" si="7">I18-F18</f>
        <v>221.19999999999709</v>
      </c>
    </row>
    <row r="19" spans="1:12" ht="15.75" x14ac:dyDescent="0.25">
      <c r="A19" s="43" t="s">
        <v>79</v>
      </c>
      <c r="B19" s="44"/>
      <c r="C19" s="45"/>
      <c r="D19" s="28">
        <f>D5+D6+D7+D8+D11+D12+D13+D15+D16+D17</f>
        <v>44804</v>
      </c>
      <c r="E19" s="28">
        <f t="shared" ref="E19:I19" si="8">E5+E6+E7+E8+E11+E12+E13+E15+E16+E17</f>
        <v>46033.799999999996</v>
      </c>
      <c r="F19" s="28">
        <f t="shared" si="8"/>
        <v>46053.799999999996</v>
      </c>
      <c r="G19" s="28">
        <f t="shared" si="8"/>
        <v>44932.800000000003</v>
      </c>
      <c r="H19" s="28">
        <f t="shared" si="8"/>
        <v>46162.6</v>
      </c>
      <c r="I19" s="28">
        <f t="shared" si="8"/>
        <v>46182.6</v>
      </c>
      <c r="J19" s="8">
        <f t="shared" si="5"/>
        <v>128.80000000000291</v>
      </c>
      <c r="K19" s="8">
        <f t="shared" si="6"/>
        <v>128.80000000000291</v>
      </c>
      <c r="L19" s="8">
        <f t="shared" si="7"/>
        <v>128.80000000000291</v>
      </c>
    </row>
    <row r="20" spans="1:12" ht="15.75" x14ac:dyDescent="0.25">
      <c r="A20" s="43" t="s">
        <v>78</v>
      </c>
      <c r="B20" s="44"/>
      <c r="C20" s="45"/>
      <c r="D20" s="8">
        <f>D10+D14</f>
        <v>50.1</v>
      </c>
      <c r="E20" s="8">
        <f t="shared" ref="E20:I20" si="9">E10+E14</f>
        <v>44.6</v>
      </c>
      <c r="F20" s="8">
        <f t="shared" si="9"/>
        <v>44.6</v>
      </c>
      <c r="G20" s="8">
        <f t="shared" si="9"/>
        <v>271.3</v>
      </c>
      <c r="H20" s="8">
        <f t="shared" si="9"/>
        <v>265.8</v>
      </c>
      <c r="I20" s="8">
        <f t="shared" si="9"/>
        <v>265.8</v>
      </c>
      <c r="J20" s="8">
        <f t="shared" si="5"/>
        <v>221.20000000000002</v>
      </c>
      <c r="K20" s="8">
        <f t="shared" si="6"/>
        <v>221.20000000000002</v>
      </c>
      <c r="L20" s="8">
        <f t="shared" si="7"/>
        <v>221.20000000000002</v>
      </c>
    </row>
  </sheetData>
  <mergeCells count="13">
    <mergeCell ref="I1:L1"/>
    <mergeCell ref="A18:C18"/>
    <mergeCell ref="A19:C19"/>
    <mergeCell ref="A20:C20"/>
    <mergeCell ref="B2:L2"/>
    <mergeCell ref="G3:I3"/>
    <mergeCell ref="J3:L3"/>
    <mergeCell ref="C3:C4"/>
    <mergeCell ref="B9:B11"/>
    <mergeCell ref="A3:A4"/>
    <mergeCell ref="A9:A11"/>
    <mergeCell ref="B3:B4"/>
    <mergeCell ref="D3:F3"/>
  </mergeCells>
  <pageMargins left="0.70866141732283472" right="0.70866141732283472" top="0.74803149606299213" bottom="0.74803149606299213" header="0.31496062992125984" footer="0.31496062992125984"/>
  <pageSetup paperSize="9" scale="63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Приложение № 1</vt:lpstr>
      <vt:lpstr>Приложение № 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Ирина</dc:creator>
  <cp:lastModifiedBy>Ирина</cp:lastModifiedBy>
  <cp:lastPrinted>2017-11-13T08:42:02Z</cp:lastPrinted>
  <dcterms:created xsi:type="dcterms:W3CDTF">2016-11-08T10:22:31Z</dcterms:created>
  <dcterms:modified xsi:type="dcterms:W3CDTF">2018-04-09T05:18:25Z</dcterms:modified>
</cp:coreProperties>
</file>